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30" windowHeight="6480"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'[1]BSPL _ 31_03_08'!$B$1:$GH$854</definedName>
    <definedName name="__6Excel_BuiltIn__FilterDatabase_14_8_1_1">'[1]BSPL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'[1]BSPL _ 31_03_08'!$B$91:$BE$159</definedName>
    <definedName name="_133Excel_BuiltIn_Print_Area_6_1_1_1_1_1_1_1_1_1_1_1_1_8_1_1">'[1]BSPL _ 31_03_08'!$B$4:$G$687</definedName>
    <definedName name="_134Excel_BuiltIn_Print_Area_6_1_1_1_1_1_1_1_1_1_1_1_8_1_1">'[1]BSPL _ 31_03_08'!$B$1:$G$684</definedName>
    <definedName name="_135Excel_BuiltIn_Print_Area_6_1_1_1_1_1_1_1_1_1_1_8_1_1">'[1]BSPL _ 31_03_08'!$B$1:$G$683</definedName>
    <definedName name="_136Excel_BuiltIn_Print_Area_6_1_1_1_1_1_1_1_1_1_8_1_1">'[1]BSPL _ 31_03_08'!$B$1:$G$679</definedName>
    <definedName name="_137Excel_BuiltIn_Print_Area_6_1_1_1_1_1_1_1_1_8_1_1">'[1]BSPL _ 31_03_08'!$B$1:$G$678</definedName>
    <definedName name="_138Excel_BuiltIn_Print_Area_6_1_1_1_1_1_1_1_8_1_1">'[1]BSPL _ 31_03_08'!$B$1:$G$680</definedName>
    <definedName name="_139Excel_BuiltIn_Print_Area_6_1_1_1_1_1_1_8_1_1">'[1]BSPL _ 31_03_08'!$B$7:$G$679</definedName>
    <definedName name="_13Excel_BuiltIn_Print_Area_1_1_1_1_4_1_1">"#REF!"</definedName>
    <definedName name="_140Excel_BuiltIn_Print_Area_6_1_1_1_1_1_8_1_1">'[1]BSPL _ 31_03_08'!$B$7:$G$680</definedName>
    <definedName name="_141Excel_BuiltIn_Print_Area_6_1_1_1_1_8_1_1">'[1]BSPL _ 31_03_08'!$B$7:$G$689</definedName>
    <definedName name="_142Excel_BuiltIn_Print_Area_6_1_1_1_8_1_1">'[1]BSPL _ 31_03_08'!$B$7:$G$682</definedName>
    <definedName name="_143Excel_BuiltIn_Print_Area_6_1_1_8_1_1">'[1]BSPL _ 31_03_08'!$B$7:$G$690</definedName>
    <definedName name="_144Excel_BuiltIn_Print_Area_6_1_8_1_1">'[1]BSPL _ 31_03_08'!$B$7:$G$678</definedName>
    <definedName name="_145Excel_BuiltIn_Print_Area_6_1_8_1_1_1">'[1]BSPL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'[1]BSPL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'[1]BSPL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'[1]BSPL _ 31_03_08'!$B$1:$Y$688</definedName>
    <definedName name="_59Excel_BuiltIn_Print_Area_5_1_1_1_1_1_1_1_1_1_1_1_1_1_1_8_1_1">'[1]BSPL _ 31_03_08'!$B$1:$Y$643</definedName>
    <definedName name="_60Excel_BuiltIn_Print_Area_5_1_1_1_1_1_1_1_1_1_1_1_1_1_8_1_1">'[1]BSPL _ 31_03_08'!$B$1:$Y$626</definedName>
    <definedName name="_61Excel_BuiltIn_Print_Area_5_1_1_1_1_1_1_1_1_1_1_1_1_8_1_1">'[1]BSPL _ 31_03_08'!$B$1:$Y$600</definedName>
    <definedName name="_62Excel_BuiltIn_Print_Area_5_1_1_1_1_1_1_1_1_1_1_1_8_1_1">'[1]BSPL _ 31_03_08'!$B$1:$AG$688</definedName>
    <definedName name="_63Excel_BuiltIn_Print_Area_5_1_1_1_1_1_1_1_1_1_1_8_1_1">'[1]BSPL _ 31_03_08'!$B$1:$AG$687</definedName>
    <definedName name="_64Excel_BuiltIn_Print_Area_5_1_1_1_1_1_1_1_1_1_8_1_1">'[1]BSPL _ 31_03_08'!$B$1:$AG$685</definedName>
    <definedName name="_65Excel_BuiltIn_Print_Area_5_1_1_1_1_1_1_1_1_8_1_1">'[1]BSPL _ 31_03_08'!$B$1:$AG$683</definedName>
    <definedName name="_66Excel_BuiltIn_Print_Area_5_1_1_1_1_1_1_1_8_1_1">'[1]BSPL _ 31_03_08'!$B$1:$AG$675</definedName>
    <definedName name="_67Excel_BuiltIn_Print_Area_5_1_1_1_1_1_1_8_1_1">'[1]BSPL _ 31_03_08'!$B$1:$AG$672</definedName>
    <definedName name="_68Excel_BuiltIn_Print_Area_5_1_1_1_1_1_8_1_1">'[1]BSPL _ 31_03_08'!$B$558:$BE$687</definedName>
    <definedName name="_69Excel_BuiltIn_Print_Area_5_1_1_1_1_8_1_1">'[1]BSPL _ 31_03_08'!$B$602:$BE$727</definedName>
    <definedName name="_70Excel_BuiltIn_Print_Area_5_1_1_1_8_1_1">'[1]BSPL _ 31_03_08'!$B$606:$BE$731</definedName>
    <definedName name="_71Excel_BuiltIn_Print_Area_5_1_1_8_1_1">'[1]BSPL _ 31_03_08'!$B$558:$BE$688</definedName>
    <definedName name="_72Excel_BuiltIn_Print_Area_5_1_8_1_1">'[1]BSPL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'[2]Interest 08'!$A$1:$N$33</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ddasdaff">"$#REF!.$A$3:$O$37"</definedName>
    <definedName name="DFDSF">#REF!</definedName>
    <definedName name="dsfd">#REF!</definedName>
    <definedName name="efsd">#REF!</definedName>
    <definedName name="Excel_BuiltIn__FilterDatabase_1">'[1]BSPL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8">#REF!</definedName>
    <definedName name="Excel_BuiltIn__FilterDatabase_1_1_4_8_1">#REF!</definedName>
    <definedName name="Excel_BuiltIn__FilterDatabase_1_1_4_8_1_1">"#REF!"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8">#REF!</definedName>
    <definedName name="Excel_BuiltIn__FilterDatabase_1_4_8_1">#REF!</definedName>
    <definedName name="Excel_BuiltIn__FilterDatabase_1_4_8_1_1">"#REF!"</definedName>
    <definedName name="Excel_BuiltIn__FilterDatabase_1_8">#REF!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'[1]BSPL _ 31_03_08'!$B$1:$GH$854</definedName>
    <definedName name="Excel_BuiltIn__FilterDatabase_14_1_8_1_1">'[3]BSPL _ 31_03_08'!$B$1:$GH$854</definedName>
    <definedName name="Excel_BuiltIn__FilterDatabase_14_14">"$#REF!.$A$1:$GJ$836"</definedName>
    <definedName name="Excel_BuiltIn__FilterDatabase_14_8">#REF!</definedName>
    <definedName name="Excel_BuiltIn__FilterDatabase_14_8_1">'[1]BSPL _ 31_03_08'!$B$1:$GH$854</definedName>
    <definedName name="Excel_BuiltIn__FilterDatabase_14_8_1_1">'[3]BSPL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9">"$#REF!.$B$17:$DE$873"</definedName>
    <definedName name="Excel_BuiltIn__FilterDatabase_7_16">#REF!</definedName>
    <definedName name="Excel_BuiltIn__FilterDatabase_7_16_1">"#REF!"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4_1">"#REF!"</definedName>
    <definedName name="Excel_BuiltIn__FilterDatabase_7_8">'[4]CF_working'!#REF!</definedName>
    <definedName name="Excel_BuiltIn__FilterDatabase_7_8_1">'[4]CF_working'!#REF!</definedName>
    <definedName name="Excel_BuiltIn__FilterDatabase_7_8_1_1">#N/A</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8">#REF!</definedName>
    <definedName name="Excel_BuiltIn_Print_Area_1_1_1_1_1_4_8_1">#REF!</definedName>
    <definedName name="Excel_BuiltIn_Print_Area_1_1_1_1_1_4_8_1_1">"#REF!"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8">#REF!</definedName>
    <definedName name="Excel_BuiltIn_Print_Area_1_1_1_1_4_8_1">#REF!</definedName>
    <definedName name="Excel_BuiltIn_Print_Area_1_1_1_1_4_8_1_1">"#REF!"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4">"$#REF!.$B$5:$P$116"</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8">#REF!</definedName>
    <definedName name="Excel_BuiltIn_Print_Area_1_1_1_4_8_1">#REF!</definedName>
    <definedName name="Excel_BuiltIn_Print_Area_1_1_1_4_8_1_1">"#REF!"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4">"$#REF!.$B$5:$P$116"</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8">#REF!</definedName>
    <definedName name="Excel_BuiltIn_Print_Area_1_1_4_8_1">#REF!</definedName>
    <definedName name="Excel_BuiltIn_Print_Area_1_1_4_8_1_1">"#REF!"</definedName>
    <definedName name="Excel_BuiltIn_Print_Area_1_1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2_1">'[5]R_d Exp_ Details Sept 10'!#REF!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9">"$#REF!.$A$2:$A$107"</definedName>
    <definedName name="Excel_BuiltIn_Print_Area_12_1_14">"$#REF!.$A$3:$B$28"</definedName>
    <definedName name="Excel_BuiltIn_Print_Area_12_1_16">'[6]R_d Exp_ Details 08'!#REF!</definedName>
    <definedName name="Excel_BuiltIn_Print_Area_12_1_17">"$#REF!.$A$3:$B$28"</definedName>
    <definedName name="Excel_BuiltIn_Print_Area_12_1_20">'[7]R_d Exp_ Details 08'!#REF!</definedName>
    <definedName name="Excel_BuiltIn_Print_Area_12_1_27">'[8]R_d Exp_ Details 08'!#REF!</definedName>
    <definedName name="Excel_BuiltIn_Print_Area_12_1_4">'[6]R_d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8">#REF!</definedName>
    <definedName name="Excel_BuiltIn_Print_Area_16_1_1_8_1">'[1]BSPL _ 31_03_08'!$B$7:$G$688</definedName>
    <definedName name="Excel_BuiltIn_Print_Area_16_1_1_8_1_1">'[3]BSPL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9">"$#REF!.$A$1:$A$83"</definedName>
    <definedName name="Excel_BuiltIn_Print_Area_17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8">#REF!</definedName>
    <definedName name="Excel_BuiltIn_Print_Area_18_1_1_1_1_8_1">#REF!</definedName>
    <definedName name="Excel_BuiltIn_Print_Area_18_1_1_1_1_8_1_1">"#REF!"</definedName>
    <definedName name="Excel_BuiltIn_Print_Area_18_1_1_1_14">#REF!</definedName>
    <definedName name="Excel_BuiltIn_Print_Area_18_1_1_1_14_1">#REF!</definedName>
    <definedName name="Excel_BuiltIn_Print_Area_18_1_1_1_14_1_1">"#REF!"</definedName>
    <definedName name="Excel_BuiltIn_Print_Area_18_1_1_1_8">#REF!</definedName>
    <definedName name="Excel_BuiltIn_Print_Area_18_1_1_1_8_1">#REF!</definedName>
    <definedName name="Excel_BuiltIn_Print_Area_18_1_1_1_8_1_1">"#REF!"</definedName>
    <definedName name="Excel_BuiltIn_Print_Area_18_1_1_14">#REF!</definedName>
    <definedName name="Excel_BuiltIn_Print_Area_18_1_1_14_1">#REF!</definedName>
    <definedName name="Excel_BuiltIn_Print_Area_18_1_1_14_1_1">"#REF!"</definedName>
    <definedName name="Excel_BuiltIn_Print_Area_18_1_1_2">"$#REF!.$A$1:$G$94"</definedName>
    <definedName name="Excel_BuiltIn_Print_Area_18_1_1_8">#REF!</definedName>
    <definedName name="Excel_BuiltIn_Print_Area_18_1_1_8_1">#REF!</definedName>
    <definedName name="Excel_BuiltIn_Print_Area_18_1_1_8_1_1">"#REF!"</definedName>
    <definedName name="Excel_BuiltIn_Print_Area_18_1_14">#REF!</definedName>
    <definedName name="Excel_BuiltIn_Print_Area_18_1_14_1">#REF!</definedName>
    <definedName name="Excel_BuiltIn_Print_Area_18_1_14_1_1">"#REF!"</definedName>
    <definedName name="Excel_BuiltIn_Print_Area_18_1_8">#REF!</definedName>
    <definedName name="Excel_BuiltIn_Print_Area_18_1_8_1">#REF!</definedName>
    <definedName name="Excel_BuiltIn_Print_Area_18_1_8_1_1">"#REF!"</definedName>
    <definedName name="Excel_BuiltIn_Print_Area_18_14">"$#REF!.$A$2:$A$109"</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4">#REF!</definedName>
    <definedName name="Excel_BuiltIn_Print_Area_19_1_4">#REF!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4">"$#REF!.$B$211:$H$229"</definedName>
    <definedName name="Excel_BuiltIn_Print_Area_4_1_8">#REF!</definedName>
    <definedName name="Excel_BuiltIn_Print_Area_4_1_8_1">#REF!</definedName>
    <definedName name="Excel_BuiltIn_Print_Area_4_1_8_1_1">"#REF!"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'[1]BSPL _ 31_03_08'!$B$1:$Y$688</definedName>
    <definedName name="Excel_BuiltIn_Print_Area_5_1_1_1_1_1_1_1_1_1_1_1_1_1_1_1_8_1_1">'[3]BSPL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'[1]BSPL _ 31_03_08'!$B$1:$Y$643</definedName>
    <definedName name="Excel_BuiltIn_Print_Area_5_1_1_1_1_1_1_1_1_1_1_1_1_1_1_8_1_1">'[3]BSPL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'[1]BSPL _ 31_03_08'!$B$1:$Y$626</definedName>
    <definedName name="Excel_BuiltIn_Print_Area_5_1_1_1_1_1_1_1_1_1_1_1_1_1_8_1_1">'[3]BSPL _ 31_03_08'!$B$1:$Y$626</definedName>
    <definedName name="Excel_BuiltIn_Print_Area_5_1_1_1_1_1_1_1_1_1_1_1_1_14">"$#REF!.$A$1:$AF$670"</definedName>
    <definedName name="Excel_BuiltIn_Print_Area_5_1_1_1_1_1_1_1_1_1_1_1_1_8">#REF!</definedName>
    <definedName name="Excel_BuiltIn_Print_Area_5_1_1_1_1_1_1_1_1_1_1_1_1_8_1">'[1]BSPL _ 31_03_08'!$B$1:$Y$600</definedName>
    <definedName name="Excel_BuiltIn_Print_Area_5_1_1_1_1_1_1_1_1_1_1_1_1_8_1_1">'[3]BSPL _ 31_03_08'!$B$1:$Y$600</definedName>
    <definedName name="Excel_BuiltIn_Print_Area_5_1_1_1_1_1_1_1_1_1_1_1_14">"$#REF!.$A$1:$AF$669"</definedName>
    <definedName name="Excel_BuiltIn_Print_Area_5_1_1_1_1_1_1_1_1_1_1_1_8">#REF!</definedName>
    <definedName name="Excel_BuiltIn_Print_Area_5_1_1_1_1_1_1_1_1_1_1_1_8_1">'[1]BSPL _ 31_03_08'!$B$1:$AG$688</definedName>
    <definedName name="Excel_BuiltIn_Print_Area_5_1_1_1_1_1_1_1_1_1_1_1_8_1_1">'[3]BSPL _ 31_03_08'!$B$1:$AG$688</definedName>
    <definedName name="Excel_BuiltIn_Print_Area_5_1_1_1_1_1_1_1_1_1_1_14">"$#REF!.$A$1:$AF$667"</definedName>
    <definedName name="Excel_BuiltIn_Print_Area_5_1_1_1_1_1_1_1_1_1_1_8">#REF!</definedName>
    <definedName name="Excel_BuiltIn_Print_Area_5_1_1_1_1_1_1_1_1_1_1_8_1">'[1]BSPL _ 31_03_08'!$B$1:$AG$687</definedName>
    <definedName name="Excel_BuiltIn_Print_Area_5_1_1_1_1_1_1_1_1_1_1_8_1_1">'[3]BSPL _ 31_03_08'!$B$1:$AG$687</definedName>
    <definedName name="Excel_BuiltIn_Print_Area_5_1_1_1_1_1_1_1_1_1_14">"$#REF!.$A$1:$AF$665"</definedName>
    <definedName name="Excel_BuiltIn_Print_Area_5_1_1_1_1_1_1_1_1_1_8">#REF!</definedName>
    <definedName name="Excel_BuiltIn_Print_Area_5_1_1_1_1_1_1_1_1_1_8_1">'[1]BSPL _ 31_03_08'!$B$1:$AG$685</definedName>
    <definedName name="Excel_BuiltIn_Print_Area_5_1_1_1_1_1_1_1_1_1_8_1_1">'[3]BSPL _ 31_03_08'!$B$1:$AG$685</definedName>
    <definedName name="Excel_BuiltIn_Print_Area_5_1_1_1_1_1_1_1_1_14">"$#REF!.$A$1:$AF$657"</definedName>
    <definedName name="Excel_BuiltIn_Print_Area_5_1_1_1_1_1_1_1_1_8">#REF!</definedName>
    <definedName name="Excel_BuiltIn_Print_Area_5_1_1_1_1_1_1_1_1_8_1">'[1]BSPL _ 31_03_08'!$B$1:$AG$683</definedName>
    <definedName name="Excel_BuiltIn_Print_Area_5_1_1_1_1_1_1_1_1_8_1_1">'[3]BSPL _ 31_03_08'!$B$1:$AG$683</definedName>
    <definedName name="Excel_BuiltIn_Print_Area_5_1_1_1_1_1_1_1_14">"$#REF!.$A$1:$AF$655"</definedName>
    <definedName name="Excel_BuiltIn_Print_Area_5_1_1_1_1_1_1_1_8">#REF!</definedName>
    <definedName name="Excel_BuiltIn_Print_Area_5_1_1_1_1_1_1_1_8_1">'[1]BSPL _ 31_03_08'!$B$1:$AG$675</definedName>
    <definedName name="Excel_BuiltIn_Print_Area_5_1_1_1_1_1_1_1_8_1_1">'[3]BSPL _ 31_03_08'!$B$1:$AG$675</definedName>
    <definedName name="Excel_BuiltIn_Print_Area_5_1_1_1_1_1_1_14">"$#REF!.$A$560:$AV$669"</definedName>
    <definedName name="Excel_BuiltIn_Print_Area_5_1_1_1_1_1_1_8">#REF!</definedName>
    <definedName name="Excel_BuiltIn_Print_Area_5_1_1_1_1_1_1_8_1">'[1]BSPL _ 31_03_08'!$B$1:$AG$672</definedName>
    <definedName name="Excel_BuiltIn_Print_Area_5_1_1_1_1_1_1_8_1_1">'[3]BSPL _ 31_03_08'!$B$1:$AG$672</definedName>
    <definedName name="Excel_BuiltIn_Print_Area_5_1_1_1_1_1_14">"$#REF!.$A$595:$AV$709"</definedName>
    <definedName name="Excel_BuiltIn_Print_Area_5_1_1_1_1_1_8">#REF!</definedName>
    <definedName name="Excel_BuiltIn_Print_Area_5_1_1_1_1_1_8_1">'[1]BSPL _ 31_03_08'!$B$558:$BE$687</definedName>
    <definedName name="Excel_BuiltIn_Print_Area_5_1_1_1_1_1_8_1_1">'[3]BSPL _ 31_03_08'!$B$558:$BE$687</definedName>
    <definedName name="Excel_BuiltIn_Print_Area_5_1_1_1_1_14">"$#REF!.$A$599:$AV$713"</definedName>
    <definedName name="Excel_BuiltIn_Print_Area_5_1_1_1_1_8">#REF!</definedName>
    <definedName name="Excel_BuiltIn_Print_Area_5_1_1_1_1_8_1">'[1]BSPL _ 31_03_08'!$B$602:$BE$727</definedName>
    <definedName name="Excel_BuiltIn_Print_Area_5_1_1_1_1_8_1_1">'[3]BSPL _ 31_03_08'!$B$602:$BE$727</definedName>
    <definedName name="Excel_BuiltIn_Print_Area_5_1_1_1_14">"$#REF!.$A$560:$AV$670"</definedName>
    <definedName name="Excel_BuiltIn_Print_Area_5_1_1_1_8">#REF!</definedName>
    <definedName name="Excel_BuiltIn_Print_Area_5_1_1_1_8_1">'[1]BSPL _ 31_03_08'!$B$606:$BE$731</definedName>
    <definedName name="Excel_BuiltIn_Print_Area_5_1_1_1_8_1_1">'[3]BSPL _ 31_03_08'!$B$606:$BE$731</definedName>
    <definedName name="Excel_BuiltIn_Print_Area_5_1_1_14">"$#REF!.$A$1:$CE$669"</definedName>
    <definedName name="Excel_BuiltIn_Print_Area_5_1_1_8">#REF!</definedName>
    <definedName name="Excel_BuiltIn_Print_Area_5_1_1_8_1">'[1]BSPL _ 31_03_08'!$B$558:$BE$688</definedName>
    <definedName name="Excel_BuiltIn_Print_Area_5_1_1_8_1_1">'[3]BSPL _ 31_03_08'!$B$558:$BE$688</definedName>
    <definedName name="Excel_BuiltIn_Print_Area_5_1_14">"$#REF!.$A$1:$E$24"</definedName>
    <definedName name="Excel_BuiltIn_Print_Area_5_1_8">#REF!</definedName>
    <definedName name="Excel_BuiltIn_Print_Area_5_1_8_1">'[1]BSPL _ 31_03_08'!$B$1:$CC$687</definedName>
    <definedName name="Excel_BuiltIn_Print_Area_5_1_8_1_1">'[3]BSPL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2">"$#REF!.$A$1:$U$223"</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2">"$#REF!.$A$1:$U$205"</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2">"$#REF!.$A$1:$U$190"</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2">"$#REF!.$A$108:$U$115"</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4">"$#REF!.$A$116:$G$133"</definedName>
    <definedName name="Excel_BuiltIn_Print_Area_6_1_1_1_1_1_1_1_1_1_1_1_1_1_8">#REF!</definedName>
    <definedName name="Excel_BuiltIn_Print_Area_6_1_1_1_1_1_1_1_1_1_1_1_1_1_8_1">'[1]BSPL _ 31_03_08'!$B$91:$BE$159</definedName>
    <definedName name="Excel_BuiltIn_Print_Area_6_1_1_1_1_1_1_1_1_1_1_1_1_1_8_1_1">'[3]BSPL _ 31_03_08'!$B$91:$BE$159</definedName>
    <definedName name="Excel_BuiltIn_Print_Area_6_1_1_1_1_1_1_1_1_1_1_1_1_14">"$#REF!.$A$1:$H$229"</definedName>
    <definedName name="Excel_BuiltIn_Print_Area_6_1_1_1_1_1_1_1_1_1_1_1_1_8">#REF!</definedName>
    <definedName name="Excel_BuiltIn_Print_Area_6_1_1_1_1_1_1_1_1_1_1_1_1_8_1">'[1]BSPL _ 31_03_08'!$B$4:$G$687</definedName>
    <definedName name="Excel_BuiltIn_Print_Area_6_1_1_1_1_1_1_1_1_1_1_1_1_8_1_1">'[3]BSPL _ 31_03_08'!$B$4:$G$687</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'[1]BSPL _ 31_03_08'!$B$1:$G$684</definedName>
    <definedName name="Excel_BuiltIn_Print_Area_6_1_1_1_1_1_1_1_1_1_1_1_8_1_1">'[3]BSPL _ 31_03_08'!$B$1:$G$684</definedName>
    <definedName name="Excel_BuiltIn_Print_Area_6_1_1_1_1_1_1_1_1_1_1_14">"$#REF!.$A$1:$H$217"</definedName>
    <definedName name="Excel_BuiltIn_Print_Area_6_1_1_1_1_1_1_1_1_1_1_2">"$#REF!.$A$1:$H$214"</definedName>
    <definedName name="Excel_BuiltIn_Print_Area_6_1_1_1_1_1_1_1_1_1_1_8">#REF!</definedName>
    <definedName name="Excel_BuiltIn_Print_Area_6_1_1_1_1_1_1_1_1_1_1_8_1">'[1]BSPL _ 31_03_08'!$B$1:$G$683</definedName>
    <definedName name="Excel_BuiltIn_Print_Area_6_1_1_1_1_1_1_1_1_1_1_8_1_1">'[3]BSPL _ 31_03_08'!$B$1:$G$683</definedName>
    <definedName name="Excel_BuiltIn_Print_Area_6_1_1_1_1_1_1_1_1_1_14">"$#REF!.$A$1:$H$215"</definedName>
    <definedName name="Excel_BuiltIn_Print_Area_6_1_1_1_1_1_1_1_1_1_2">"$#REF!.$A$1:$H$194"</definedName>
    <definedName name="Excel_BuiltIn_Print_Area_6_1_1_1_1_1_1_1_1_1_8">#REF!</definedName>
    <definedName name="Excel_BuiltIn_Print_Area_6_1_1_1_1_1_1_1_1_1_8_1">'[1]BSPL _ 31_03_08'!$B$1:$G$679</definedName>
    <definedName name="Excel_BuiltIn_Print_Area_6_1_1_1_1_1_1_1_1_1_8_1_1">'[3]BSPL _ 31_03_08'!$B$1:$G$679</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'[1]BSPL _ 31_03_08'!$B$1:$G$678</definedName>
    <definedName name="Excel_BuiltIn_Print_Area_6_1_1_1_1_1_1_1_1_8_1_1">'[3]BSPL _ 31_03_08'!$B$1:$G$678</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'[1]BSPL _ 31_03_08'!$B$1:$G$680</definedName>
    <definedName name="Excel_BuiltIn_Print_Area_6_1_1_1_1_1_1_1_8_1_1">'[3]BSPL _ 31_03_08'!$B$1:$G$680</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'[1]BSPL _ 31_03_08'!$B$7:$G$679</definedName>
    <definedName name="Excel_BuiltIn_Print_Area_6_1_1_1_1_1_1_8_1_1">'[3]BSPL _ 31_03_08'!$B$7:$G$679</definedName>
    <definedName name="Excel_BuiltIn_Print_Area_6_1_1_1_1_1_14">"$#REF!.$A$1:$G$218"</definedName>
    <definedName name="Excel_BuiltIn_Print_Area_6_1_1_1_1_1_2">"$#REF!.$A$1:$G$215"</definedName>
    <definedName name="Excel_BuiltIn_Print_Area_6_1_1_1_1_1_8">#REF!</definedName>
    <definedName name="Excel_BuiltIn_Print_Area_6_1_1_1_1_1_8_1">'[1]BSPL _ 31_03_08'!$B$7:$G$680</definedName>
    <definedName name="Excel_BuiltIn_Print_Area_6_1_1_1_1_1_8_1_1">'[3]BSPL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'[1]BSPL _ 31_03_08'!$B$7:$G$689</definedName>
    <definedName name="Excel_BuiltIn_Print_Area_6_1_1_1_1_8_1_1">'[3]BSPL _ 31_03_08'!$B$7:$G$689</definedName>
    <definedName name="Excel_BuiltIn_Print_Area_6_1_1_1_14">"$#REF!.$A$1:$G$215"</definedName>
    <definedName name="Excel_BuiltIn_Print_Area_6_1_1_1_8">#REF!</definedName>
    <definedName name="Excel_BuiltIn_Print_Area_6_1_1_1_8_1">'[1]BSPL _ 31_03_08'!$B$7:$G$682</definedName>
    <definedName name="Excel_BuiltIn_Print_Area_6_1_1_1_8_1_1">'[3]BSPL _ 31_03_08'!$B$7:$G$682</definedName>
    <definedName name="Excel_BuiltIn_Print_Area_6_1_1_14">"$#REF!.$A$84:$AV$151"</definedName>
    <definedName name="Excel_BuiltIn_Print_Area_6_1_1_2">"$#REF!.$A$7:$F$688"</definedName>
    <definedName name="Excel_BuiltIn_Print_Area_6_1_1_8">#REF!</definedName>
    <definedName name="Excel_BuiltIn_Print_Area_6_1_1_8_1">'[1]BSPL _ 31_03_08'!$B$7:$G$690</definedName>
    <definedName name="Excel_BuiltIn_Print_Area_6_1_1_8_1_1">'[3]BSPL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'[1]BSPL _ 31_03_08'!$B$7:$G$678</definedName>
    <definedName name="Excel_BuiltIn_Print_Area_6_1_8_1_1">'[1]BSPL _ 31_03_08'!$B$7:$G$681</definedName>
    <definedName name="Excel_BuiltIn_Print_Area_6_1_8_1_1_1">'[3]BSPL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8">#REF!</definedName>
    <definedName name="Excel_BuiltIn_Print_Area_7_1_1_1_1_8_1">#REF!</definedName>
    <definedName name="Excel_BuiltIn_Print_Area_7_1_1_1_1_8_1_1">"#REF!"</definedName>
    <definedName name="Excel_BuiltIn_Print_Area_7_1_1_1_14">#REF!</definedName>
    <definedName name="Excel_BuiltIn_Print_Area_7_1_1_1_14_1">#REF!</definedName>
    <definedName name="Excel_BuiltIn_Print_Area_7_1_1_1_14_1_1">"#REF!"</definedName>
    <definedName name="Excel_BuiltIn_Print_Area_7_1_1_1_8">#REF!</definedName>
    <definedName name="Excel_BuiltIn_Print_Area_7_1_1_1_8_1">#REF!</definedName>
    <definedName name="Excel_BuiltIn_Print_Area_7_1_1_1_8_1_1">"#REF!"</definedName>
    <definedName name="Excel_BuiltIn_Print_Area_7_1_1_14">#REF!</definedName>
    <definedName name="Excel_BuiltIn_Print_Area_7_1_1_14_1">#REF!</definedName>
    <definedName name="Excel_BuiltIn_Print_Area_7_1_1_14_1_1">"#REF!"</definedName>
    <definedName name="Excel_BuiltIn_Print_Area_7_1_1_8">#REF!</definedName>
    <definedName name="Excel_BuiltIn_Print_Area_7_1_1_8_1">#REF!</definedName>
    <definedName name="Excel_BuiltIn_Print_Area_7_1_1_8_1_1">"#REF!"</definedName>
    <definedName name="Excel_BuiltIn_Print_Area_7_1_14">#REF!</definedName>
    <definedName name="Excel_BuiltIn_Print_Area_7_1_14_1">#REF!</definedName>
    <definedName name="Excel_BuiltIn_Print_Area_7_1_14_1_1">"#REF!"</definedName>
    <definedName name="Excel_BuiltIn_Print_Area_7_1_8">#REF!</definedName>
    <definedName name="Excel_BuiltIn_Print_Area_7_1_8_1">#REF!</definedName>
    <definedName name="Excel_BuiltIn_Print_Area_7_1_8_1_1">"#REF!"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8">#REF!</definedName>
    <definedName name="Excel_BuiltIn_Print_Titles_5_8_1">'[1]BSPL _ 31_03_08'!$B$1:$IP$10</definedName>
    <definedName name="Excel_BuiltIn_Print_Titles_5_8_1_1">'[3]BSPL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_1">'[1]BSPL _ 31_03_08'!$B:$C</definedName>
    <definedName name="Excel_BuiltIn_Print_Titles_8_1_1">'[3]BSPL _ 31_03_08'!$B:$C</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safasf">#REF!</definedName>
    <definedName name="jghj">#REF!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'[9]base_04_05'!#REF!</definedName>
    <definedName name="LOC_8_1">'[10]base_04_05'!#REF!</definedName>
    <definedName name="LOC_8_1_1">#N/A</definedName>
    <definedName name="LOC_8_16">'[11]base_04_05'!#REF!</definedName>
    <definedName name="LOC_8_20">'[12]base_04_05'!#REF!</definedName>
    <definedName name="LOC_8_27">'[13]base_04_05'!#REF!</definedName>
    <definedName name="LOC_8_4">'[11]base_04_05'!#REF!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_xlnm.Print_Titles" localSheetId="0">'Consolidated'!$1:$8</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DFDSF">#REF!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s>
  <calcPr fullCalcOnLoad="1"/>
</workbook>
</file>

<file path=xl/sharedStrings.xml><?xml version="1.0" encoding="utf-8"?>
<sst xmlns="http://schemas.openxmlformats.org/spreadsheetml/2006/main" count="239" uniqueCount="128">
  <si>
    <t>Revenue</t>
  </si>
  <si>
    <t>Capital</t>
  </si>
  <si>
    <t>Total R&amp;D Expenditure</t>
  </si>
  <si>
    <t>R&amp;D Expenditure as % of Sales</t>
  </si>
  <si>
    <t>Other Income</t>
  </si>
  <si>
    <t>Net Interest Income</t>
  </si>
  <si>
    <t>Net Interest and Other Income</t>
  </si>
  <si>
    <t>Others</t>
  </si>
  <si>
    <t>Bulk</t>
  </si>
  <si>
    <t>Formulations</t>
  </si>
  <si>
    <t>Sales</t>
  </si>
  <si>
    <t>Exports</t>
  </si>
  <si>
    <t xml:space="preserve">Domestic </t>
  </si>
  <si>
    <t>Total Sales</t>
  </si>
  <si>
    <t>Chairman &amp; Managing Director</t>
  </si>
  <si>
    <t>Mumbai, October 30, 2010</t>
  </si>
  <si>
    <t>Dilip S. Shanghvi</t>
  </si>
  <si>
    <t>By Order of the Board</t>
  </si>
  <si>
    <t>Figures for the previous period / year have been regrouped / reclassified, wherever considered necessary.</t>
  </si>
  <si>
    <t>Status of investor  complaints  [in nos.]  during  the quarter,  pursuant to the clause 41 of the listing agreement : 
Opening [0]; Received [7]; Resolved [7]; Closing [0].</t>
  </si>
  <si>
    <t>Profit after tax</t>
  </si>
  <si>
    <t>Profit before Tax</t>
  </si>
  <si>
    <t>Total Income from operations</t>
  </si>
  <si>
    <t>Audited</t>
  </si>
  <si>
    <t>Unaudited</t>
  </si>
  <si>
    <t>31.03.2010</t>
  </si>
  <si>
    <t>30.09.09</t>
  </si>
  <si>
    <t>30.09.10</t>
  </si>
  <si>
    <t>Year ended</t>
  </si>
  <si>
    <t>Half Year ended</t>
  </si>
  <si>
    <t>Quarter ended</t>
  </si>
  <si>
    <r>
      <t xml:space="preserve">( </t>
    </r>
    <r>
      <rPr>
        <sz val="10"/>
        <color indexed="8"/>
        <rFont val="Rupee Foradian"/>
        <family val="2"/>
      </rPr>
      <t>`</t>
    </r>
    <r>
      <rPr>
        <sz val="10"/>
        <color indexed="8"/>
        <rFont val="Arial"/>
        <family val="2"/>
      </rPr>
      <t xml:space="preserve"> in Lakhs)</t>
    </r>
  </si>
  <si>
    <t>The standalone financial results for the quarter ended Sept 30, 2010,which have been subjected to a Limited Review by the Statutory Auditors are available on the Company's website (www.sunpharma.com) and on the websites of BSE (www.bseindia.com) and NSE (www.nseindia.com) and the key information on standalone financial results  are as below:</t>
  </si>
  <si>
    <t>The Company has only one reportable business segment namely 'Pharmaceuticals'.</t>
  </si>
  <si>
    <t>During the quarter, the Supreme Court of Israel has given its verdict in favour of the Company and its subsidiaries (the Group) on the pending litigation matter between the Group and Taro Pharmaceutical Industries Ltd. (Taro), a pharmaceutical company, incorporated in Israel, and its erstwhile management. Consequently, on September 20, 2010 Taro became a subsidiary of the group by virtue of management control. The Group presently holds 53% economic interest in Taro.   Accordingly, the above results for the quarter ended September 30, 2010 includes the relevant results of Taro and its subsidiaries from the date Taro became subsidiary of the Group and therefore the corresponding figures for the previous period are not comparable.</t>
  </si>
  <si>
    <r>
      <t xml:space="preserve">The Board of Directors at their meeting held on September 24, 2010 have approved the split of one Equity Share of </t>
    </r>
    <r>
      <rPr>
        <sz val="10"/>
        <color indexed="8"/>
        <rFont val="Rupee Foradian"/>
        <family val="2"/>
      </rPr>
      <t>`</t>
    </r>
    <r>
      <rPr>
        <sz val="10"/>
        <color indexed="8"/>
        <rFont val="Arial"/>
        <family val="2"/>
      </rPr>
      <t xml:space="preserve"> 5 each into five Equity Shares of </t>
    </r>
    <r>
      <rPr>
        <sz val="10"/>
        <color indexed="8"/>
        <rFont val="Rupee Foradian"/>
        <family val="2"/>
      </rPr>
      <t>`</t>
    </r>
    <r>
      <rPr>
        <sz val="10"/>
        <color indexed="8"/>
        <rFont val="Arial"/>
        <family val="2"/>
      </rPr>
      <t xml:space="preserve"> 1 each which is subject to approval by the shareholders of the Company and necessary regulatory compliance.</t>
    </r>
  </si>
  <si>
    <t>Consolidation has been made by applying Accounting Standard 21 – "Consolidated Financial Statements" as notified by Companies (Accounting Standards) Rules, 2006.</t>
  </si>
  <si>
    <t>The above Unaudited financial results of the Company have been reviewed by the Audit Committee and approved by the Board of Directors at their meeting held on October 30, 2010.</t>
  </si>
  <si>
    <t>TOTAL</t>
  </si>
  <si>
    <t>(b) Provisions</t>
  </si>
  <si>
    <t>(a) Liabilities</t>
  </si>
  <si>
    <t xml:space="preserve">Less: Current Liabilities and Provisions </t>
  </si>
  <si>
    <t>(e) Loans and Advances</t>
  </si>
  <si>
    <t>(d) Other current assets</t>
  </si>
  <si>
    <t>(c) Cash and Bank balances</t>
  </si>
  <si>
    <t>(b) Sundry Debtors</t>
  </si>
  <si>
    <t>(a) Inventories</t>
  </si>
  <si>
    <t>CURRENT ASSETS, LOANS AND ADVANCES</t>
  </si>
  <si>
    <t>DEFERRED TAX ASSET (NET)</t>
  </si>
  <si>
    <t>INVESTMENTS</t>
  </si>
  <si>
    <t>GODDWILL ON CONSOLIDATION</t>
  </si>
  <si>
    <t>FIXED ASSETS</t>
  </si>
  <si>
    <t>LOAN FUNDS</t>
  </si>
  <si>
    <t>MINORITY INTEREST</t>
  </si>
  <si>
    <t>(b) Reserves and Surplus</t>
  </si>
  <si>
    <t>(a) Capital</t>
  </si>
  <si>
    <t>SHAREHOLDERS' FUNDS :</t>
  </si>
  <si>
    <t>As at 30.09.2009</t>
  </si>
  <si>
    <t>As at 30.09.2010</t>
  </si>
  <si>
    <t>Particulars</t>
  </si>
  <si>
    <r>
      <t xml:space="preserve">( </t>
    </r>
    <r>
      <rPr>
        <b/>
        <sz val="10"/>
        <rFont val="Rupee Foradian"/>
        <family val="2"/>
      </rPr>
      <t>`</t>
    </r>
    <r>
      <rPr>
        <b/>
        <sz val="10"/>
        <rFont val="Arial"/>
        <family val="2"/>
      </rPr>
      <t xml:space="preserve"> in Lakhs)</t>
    </r>
  </si>
  <si>
    <t xml:space="preserve">Statement of Assets and Liabilities </t>
  </si>
  <si>
    <t xml:space="preserve">Notes: </t>
  </si>
  <si>
    <t>Research &amp; Development Expenses incurred (included above)</t>
  </si>
  <si>
    <t>Percentage of Equity Shares (as a % of the total share capital of the Company)</t>
  </si>
  <si>
    <t>Percentage of Equity Shares (as a % of the total shareholding of promoters and promoter group)</t>
  </si>
  <si>
    <r>
      <t xml:space="preserve">No. of Equity Shares of </t>
    </r>
    <r>
      <rPr>
        <sz val="10"/>
        <rFont val="Rupee Foradian"/>
        <family val="2"/>
      </rPr>
      <t xml:space="preserve">` </t>
    </r>
    <r>
      <rPr>
        <sz val="10"/>
        <rFont val="Arial"/>
        <family val="2"/>
      </rPr>
      <t>5 each</t>
    </r>
  </si>
  <si>
    <t>Non-encumbered</t>
  </si>
  <si>
    <t>b)</t>
  </si>
  <si>
    <t>Percentage of Equity Shares (as a % of the total share holding of promoters  and promoter group)</t>
  </si>
  <si>
    <r>
      <t xml:space="preserve">No. of Equity Shares of </t>
    </r>
    <r>
      <rPr>
        <sz val="10"/>
        <rFont val="Rupee Foradian"/>
        <family val="2"/>
      </rPr>
      <t>`</t>
    </r>
    <r>
      <rPr>
        <sz val="10"/>
        <rFont val="Arial"/>
        <family val="2"/>
      </rPr>
      <t xml:space="preserve"> 5 each</t>
    </r>
  </si>
  <si>
    <t>Pledged / Encumbered</t>
  </si>
  <si>
    <t>a)</t>
  </si>
  <si>
    <t>Promoters and Promoter Group Shareholding</t>
  </si>
  <si>
    <t>Percentage of Shareholding</t>
  </si>
  <si>
    <t>Public Shareholding</t>
  </si>
  <si>
    <r>
      <t xml:space="preserve">Earning Per Share - </t>
    </r>
    <r>
      <rPr>
        <b/>
        <sz val="10"/>
        <rFont val="Rupee Foradian"/>
        <family val="2"/>
      </rPr>
      <t xml:space="preserve">` </t>
    </r>
    <r>
      <rPr>
        <b/>
        <sz val="10"/>
        <rFont val="Arial"/>
        <family val="2"/>
      </rPr>
      <t xml:space="preserve">(Basic &amp; Diluted) </t>
    </r>
  </si>
  <si>
    <t xml:space="preserve">Reserves excluding Revaluation Reserve (As per last Audited Balance Sheet) </t>
  </si>
  <si>
    <r>
      <t xml:space="preserve">Paid-up Equity Share Capital - Face Value </t>
    </r>
    <r>
      <rPr>
        <sz val="10"/>
        <rFont val="Rupee Foradian"/>
        <family val="2"/>
      </rPr>
      <t>`</t>
    </r>
    <r>
      <rPr>
        <sz val="10"/>
        <rFont val="Arial"/>
        <family val="2"/>
      </rPr>
      <t xml:space="preserve"> 5 each</t>
    </r>
  </si>
  <si>
    <t>Net Profit after minority interest</t>
  </si>
  <si>
    <t xml:space="preserve">Minority Interest </t>
  </si>
  <si>
    <t>Net Profit from ordinary activities after tax before minority interest</t>
  </si>
  <si>
    <t>Tax Expense</t>
  </si>
  <si>
    <t>Profit after Interest but before Tax</t>
  </si>
  <si>
    <t>Profit before Interest &amp; Tax</t>
  </si>
  <si>
    <t>Profit from Operations before Other Income, Interest &amp; Tax</t>
  </si>
  <si>
    <t>Total Expenditure</t>
  </si>
  <si>
    <t>Other Expenditure</t>
  </si>
  <si>
    <t>Depreciation / Amortisation</t>
  </si>
  <si>
    <t>Employees' Cost</t>
  </si>
  <si>
    <t>Purchase of Traded Goods</t>
  </si>
  <si>
    <t>Consumption of Materials</t>
  </si>
  <si>
    <t>(Increase)/Decrease in Stock in Trade and work in progress</t>
  </si>
  <si>
    <t>Expenditure</t>
  </si>
  <si>
    <t>Total Income</t>
  </si>
  <si>
    <t>Net Sales / Income from Operations</t>
  </si>
  <si>
    <t>Income</t>
  </si>
  <si>
    <t>31.03.10</t>
  </si>
  <si>
    <t>Year Ended</t>
  </si>
  <si>
    <r>
      <t xml:space="preserve">( </t>
    </r>
    <r>
      <rPr>
        <b/>
        <sz val="10"/>
        <rFont val="Rupee Foradian"/>
        <family val="2"/>
      </rPr>
      <t>`</t>
    </r>
    <r>
      <rPr>
        <b/>
        <sz val="10"/>
        <rFont val="Arial"/>
        <family val="2"/>
      </rPr>
      <t xml:space="preserve"> In Lakhs)</t>
    </r>
  </si>
  <si>
    <t>Consolidated Unaudited Financial Results for the Quarter and Half Year ended September 30, 2010</t>
  </si>
  <si>
    <t>Corporate Office : Acme Plaza, Andheri-Kurla Road, Andheri (E), Mumbai - 400059</t>
  </si>
  <si>
    <t>Regd Office: Sun Pharma Advanced Research Centre, Tandalja, Vadodara-390020</t>
  </si>
  <si>
    <t>Sun Pharmaceutical Industries  Limited</t>
  </si>
  <si>
    <t>Unaudited Financial Results for the Quarter and Half Year ended September 30, 2010</t>
  </si>
  <si>
    <t>30.09.2010</t>
  </si>
  <si>
    <t>30.09.2009</t>
  </si>
  <si>
    <t>Other operating Income</t>
  </si>
  <si>
    <t>(Increase) / Decrease in Stock in trade and work in progress</t>
  </si>
  <si>
    <t>Other Indirect Taxes</t>
  </si>
  <si>
    <t>Net Profit for the period from ordinary activities after tax</t>
  </si>
  <si>
    <t>Paid-up Equity Share Capital</t>
  </si>
  <si>
    <r>
      <t xml:space="preserve">Equity Shares - Face Value </t>
    </r>
    <r>
      <rPr>
        <sz val="10"/>
        <rFont val="Rupee Foradian"/>
        <family val="2"/>
      </rPr>
      <t>`</t>
    </r>
    <r>
      <rPr>
        <sz val="10"/>
        <rFont val="Arial"/>
        <family val="2"/>
      </rPr>
      <t xml:space="preserve"> 5 each</t>
    </r>
  </si>
  <si>
    <t>Reserves excluding Revaluation Reserve (As per last Audited Balance Sheet)</t>
  </si>
  <si>
    <r>
      <t xml:space="preserve">Earnings Per Share -  </t>
    </r>
    <r>
      <rPr>
        <b/>
        <sz val="10"/>
        <rFont val="Rupee Foradian"/>
        <family val="2"/>
      </rPr>
      <t>`</t>
    </r>
    <r>
      <rPr>
        <b/>
        <sz val="10"/>
        <rFont val="Arial"/>
        <family val="2"/>
      </rPr>
      <t xml:space="preserve"> (Basic &amp; Diluted)</t>
    </r>
  </si>
  <si>
    <r>
      <t xml:space="preserve">No. of Equity Shares of </t>
    </r>
    <r>
      <rPr>
        <sz val="10"/>
        <rFont val="Rupee Foradian"/>
        <family val="2"/>
      </rPr>
      <t>`</t>
    </r>
    <r>
      <rPr>
        <sz val="10"/>
        <rFont val="Arial"/>
        <family val="2"/>
      </rPr>
      <t xml:space="preserve"> 5 each</t>
    </r>
  </si>
  <si>
    <t>Research &amp; Development Expenses incurred  (included above)</t>
  </si>
  <si>
    <t>Notes :</t>
  </si>
  <si>
    <t>DEFERRED TAX LIABILITY  (NET)</t>
  </si>
  <si>
    <t>The above financial results of the Company have been reviewed by the Audit Committee and approved by the Board of Directors at their meeting held on October 30, 2010 and have been subjected to a Limited Review by the Statutory Auditors of the Company.</t>
  </si>
  <si>
    <r>
      <t xml:space="preserve">The Board of Directors at their meeting held on September 24, 2010 have approved the split of one Equity Share of </t>
    </r>
    <r>
      <rPr>
        <sz val="10"/>
        <rFont val="Rupee Foradian"/>
        <family val="2"/>
      </rPr>
      <t>`</t>
    </r>
    <r>
      <rPr>
        <sz val="10"/>
        <rFont val="Arial"/>
        <family val="2"/>
      </rPr>
      <t xml:space="preserve"> 5 each into five Equity Shares of </t>
    </r>
    <r>
      <rPr>
        <sz val="10"/>
        <rFont val="Rupee Foradian"/>
        <family val="2"/>
      </rPr>
      <t>`</t>
    </r>
    <r>
      <rPr>
        <sz val="10"/>
        <rFont val="Arial"/>
        <family val="2"/>
      </rPr>
      <t xml:space="preserve"> 1 each which is subject to approval by the shareholders of the Company and necessary regulatory compliance.</t>
    </r>
  </si>
  <si>
    <t>During the quarter, the Supreme Court of Israel has given its verdict in favour of the Company and its subsidiaries (the Group) on the pending litigation matter between the Group and Taro Pharmaceutical Industries Ltd. (Taro), a pharmaceutical company, incorporated in Israel, and its erstwhile management. Consequently, on September 20, 2010 Taro became a subsidiary of the group by virtue of management control. The Group presently holds 53% economic interest in Taro.</t>
  </si>
  <si>
    <t>Other Operating Income represents Share of Income from Partnership Firms.</t>
  </si>
  <si>
    <t>Tax Expense includes Current Tax, Deferred Tax and Fringe Benefit Tax, wherever applicable.</t>
  </si>
  <si>
    <t>Status of investor complaints [in nos.] during the quarter, pursuant to clause 41 of the listing agreement: Opening [0]; Received [7]; Resolved [7]; Closing [0]</t>
  </si>
  <si>
    <t>By order of the Board</t>
  </si>
  <si>
    <t>Dilip S Shanghvi</t>
  </si>
  <si>
    <t>Chairman and Managing Director</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</si>
</sst>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quot; (&quot;#,##0\);&quot; -&quot;#\ ;@\ "/>
    <numFmt numFmtId="174" formatCode="0.0%"/>
    <numFmt numFmtId="175" formatCode="#,###.0"/>
    <numFmt numFmtId="176" formatCode="0.0"/>
    <numFmt numFmtId="177" formatCode="#,##0.00\ ;&quot; (&quot;#,##0.00\);&quot; -&quot;#\ ;@\ "/>
    <numFmt numFmtId="178" formatCode="_(* #,##0_);_(* \(#,##0\);_(* \-??_);_(@_)"/>
    <numFmt numFmtId="179" formatCode="0_ ;\-0\ "/>
    <numFmt numFmtId="180" formatCode="_(* #,##0_);_(* \(#,##0\);_(* &quot;-&quot;??_);_(@_)"/>
    <numFmt numFmtId="181" formatCode="_(* #,##0.00_);_(* \(#,##0.00\);_(* \-??_);_(@_)"/>
    <numFmt numFmtId="182" formatCode="_(* #,##0.0_);_(* \(#,##0.0\);_(* &quot;-&quot;??_);_(@_)"/>
    <numFmt numFmtId="183" formatCode="#,##0.0\ ;&quot; (&quot;#,##0.0\);&quot; -&quot;#.0\ ;@\ "/>
  </numFmts>
  <fonts count="49">
    <font>
      <sz val="10"/>
      <name val="Arial"/>
      <family val="2"/>
    </font>
    <font>
      <sz val="11"/>
      <color indexed="8"/>
      <name val="Calibri"/>
      <family val="2"/>
    </font>
    <font>
      <sz val="12"/>
      <name val="Times New Roman"/>
      <family val="1"/>
    </font>
    <font>
      <sz val="10"/>
      <color indexed="8"/>
      <name val="Arial"/>
      <family val="2"/>
    </font>
    <font>
      <b/>
      <sz val="10"/>
      <color indexed="8"/>
      <name val="Arial"/>
      <family val="2"/>
    </font>
    <font>
      <b/>
      <sz val="10"/>
      <name val="Arial"/>
      <family val="2"/>
    </font>
    <font>
      <i/>
      <sz val="10"/>
      <color indexed="8"/>
      <name val="Arial"/>
      <family val="2"/>
    </font>
    <font>
      <sz val="10"/>
      <color indexed="8"/>
      <name val="Rupee Foradian"/>
      <family val="2"/>
    </font>
    <font>
      <b/>
      <sz val="10"/>
      <name val="Rupee Foradian"/>
      <family val="2"/>
    </font>
    <font>
      <sz val="10"/>
      <name val="Rupee Foradian"/>
      <family val="2"/>
    </font>
    <font>
      <sz val="10"/>
      <color indexed="9"/>
      <name val="Arial"/>
      <family val="2"/>
    </font>
    <font>
      <b/>
      <sz val="11"/>
      <name val="Arial"/>
      <family val="2"/>
    </font>
    <font>
      <sz val="11"/>
      <name val="Arial"/>
      <family val="2"/>
    </font>
    <font>
      <b/>
      <sz val="12"/>
      <name val="Arial"/>
      <family val="2"/>
    </font>
    <font>
      <i/>
      <sz val="11"/>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right/>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style="thin"/>
    </border>
    <border>
      <left/>
      <right style="thin"/>
      <top style="thin"/>
      <bottom/>
    </border>
    <border>
      <left style="thin"/>
      <right style="thin"/>
      <top style="thin"/>
      <bottom/>
    </border>
    <border>
      <left/>
      <right/>
      <top style="thin"/>
      <bottom/>
    </border>
    <border>
      <left style="thin"/>
      <right/>
      <top style="thin"/>
      <bottom/>
    </border>
    <border>
      <left/>
      <right style="thin">
        <color indexed="8"/>
      </right>
      <top/>
      <bottom style="thin"/>
    </border>
    <border>
      <left/>
      <right style="thin">
        <color indexed="8"/>
      </right>
      <top/>
      <bottom/>
    </border>
    <border>
      <left/>
      <right style="thin"/>
      <top style="thin"/>
      <bottom style="double"/>
    </border>
    <border>
      <left style="thin"/>
      <right/>
      <top style="thin"/>
      <bottom style="double"/>
    </border>
    <border>
      <left/>
      <right/>
      <top style="thin"/>
      <bottom style="double"/>
    </border>
    <border>
      <left/>
      <right style="thin"/>
      <top style="thin"/>
      <bottom style="thin"/>
    </border>
    <border>
      <left style="medium"/>
      <right/>
      <top/>
      <bottom/>
    </border>
    <border>
      <left style="thin">
        <color indexed="8"/>
      </left>
      <right style="thin">
        <color indexed="8"/>
      </right>
      <top/>
      <bottom/>
    </border>
    <border>
      <left style="thin">
        <color indexed="8"/>
      </left>
      <right style="thin"/>
      <top/>
      <bottom/>
    </border>
    <border>
      <left/>
      <right style="thin">
        <color indexed="8"/>
      </right>
      <top/>
      <bottom style="thin">
        <color indexed="8"/>
      </bottom>
    </border>
    <border>
      <left style="thin"/>
      <right/>
      <top style="thin"/>
      <bottom style="thin"/>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7" fontId="0" fillId="0" borderId="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1">
    <xf numFmtId="0" fontId="0" fillId="0" borderId="0" xfId="0" applyAlignment="1">
      <alignment/>
    </xf>
    <xf numFmtId="0" fontId="0" fillId="0" borderId="0" xfId="68" applyFont="1" applyAlignment="1">
      <alignment/>
    </xf>
    <xf numFmtId="0" fontId="0" fillId="0" borderId="0" xfId="68" applyFont="1" applyAlignment="1">
      <alignment wrapText="1"/>
    </xf>
    <xf numFmtId="172" fontId="3" fillId="0" borderId="10" xfId="67" applyNumberFormat="1" applyFont="1" applyFill="1" applyBorder="1" applyAlignment="1">
      <alignment horizontal="right"/>
      <protection/>
    </xf>
    <xf numFmtId="172" fontId="3" fillId="0" borderId="11" xfId="67" applyNumberFormat="1" applyFont="1" applyFill="1" applyBorder="1" applyAlignment="1">
      <alignment horizontal="right"/>
      <protection/>
    </xf>
    <xf numFmtId="172" fontId="3" fillId="0" borderId="12" xfId="67" applyNumberFormat="1" applyFont="1" applyFill="1" applyBorder="1" applyAlignment="1">
      <alignment horizontal="right"/>
      <protection/>
    </xf>
    <xf numFmtId="173" fontId="4" fillId="0" borderId="10" xfId="67" applyNumberFormat="1" applyFont="1" applyFill="1" applyBorder="1">
      <alignment/>
      <protection/>
    </xf>
    <xf numFmtId="0" fontId="3" fillId="0" borderId="12" xfId="67" applyFont="1" applyBorder="1" applyAlignment="1">
      <alignment wrapText="1"/>
      <protection/>
    </xf>
    <xf numFmtId="0" fontId="3" fillId="0" borderId="13" xfId="67" applyFont="1" applyFill="1" applyBorder="1" applyAlignment="1">
      <alignment horizontal="left" indent="1"/>
      <protection/>
    </xf>
    <xf numFmtId="172" fontId="3" fillId="0" borderId="14" xfId="67" applyNumberFormat="1" applyFont="1" applyFill="1" applyBorder="1" applyAlignment="1">
      <alignment horizontal="right"/>
      <protection/>
    </xf>
    <xf numFmtId="0" fontId="3" fillId="0" borderId="15" xfId="67" applyFont="1" applyBorder="1" applyAlignment="1">
      <alignment wrapText="1"/>
      <protection/>
    </xf>
    <xf numFmtId="0" fontId="3" fillId="0" borderId="16" xfId="67" applyFont="1" applyFill="1" applyBorder="1" applyAlignment="1">
      <alignment horizontal="left" indent="1"/>
      <protection/>
    </xf>
    <xf numFmtId="173" fontId="4" fillId="0" borderId="17" xfId="67" applyNumberFormat="1" applyFont="1" applyFill="1" applyBorder="1">
      <alignment/>
      <protection/>
    </xf>
    <xf numFmtId="0" fontId="3" fillId="0" borderId="17" xfId="67" applyFont="1" applyBorder="1" applyAlignment="1">
      <alignment wrapText="1"/>
      <protection/>
    </xf>
    <xf numFmtId="0" fontId="4" fillId="0" borderId="17" xfId="67" applyFont="1" applyFill="1" applyBorder="1" applyAlignment="1">
      <alignment horizontal="left"/>
      <protection/>
    </xf>
    <xf numFmtId="174" fontId="5" fillId="0" borderId="10" xfId="72" applyNumberFormat="1" applyFont="1" applyFill="1" applyBorder="1" applyAlignment="1" applyProtection="1">
      <alignment/>
      <protection/>
    </xf>
    <xf numFmtId="0" fontId="3" fillId="0" borderId="10" xfId="67" applyFont="1" applyBorder="1" applyAlignment="1">
      <alignment wrapText="1"/>
      <protection/>
    </xf>
    <xf numFmtId="0" fontId="4" fillId="0" borderId="10" xfId="67" applyFont="1" applyFill="1" applyBorder="1">
      <alignment/>
      <protection/>
    </xf>
    <xf numFmtId="173" fontId="4" fillId="0" borderId="11" xfId="67" applyNumberFormat="1" applyFont="1" applyFill="1" applyBorder="1">
      <alignment/>
      <protection/>
    </xf>
    <xf numFmtId="0" fontId="3" fillId="0" borderId="13" xfId="67" applyFont="1" applyFill="1" applyBorder="1" applyAlignment="1">
      <alignment horizontal="left"/>
      <protection/>
    </xf>
    <xf numFmtId="173" fontId="4" fillId="0" borderId="15" xfId="67" applyNumberFormat="1" applyFont="1" applyFill="1" applyBorder="1">
      <alignment/>
      <protection/>
    </xf>
    <xf numFmtId="173" fontId="4" fillId="0" borderId="14" xfId="67" applyNumberFormat="1" applyFont="1" applyFill="1" applyBorder="1">
      <alignment/>
      <protection/>
    </xf>
    <xf numFmtId="0" fontId="3" fillId="0" borderId="0" xfId="67" applyFont="1" applyBorder="1" applyAlignment="1">
      <alignment wrapText="1"/>
      <protection/>
    </xf>
    <xf numFmtId="0" fontId="3" fillId="0" borderId="16" xfId="67" applyFont="1" applyFill="1" applyBorder="1" applyAlignment="1">
      <alignment horizontal="left"/>
      <protection/>
    </xf>
    <xf numFmtId="173" fontId="4" fillId="0" borderId="18" xfId="67" applyNumberFormat="1" applyFont="1" applyFill="1" applyBorder="1">
      <alignment/>
      <protection/>
    </xf>
    <xf numFmtId="173" fontId="4" fillId="0" borderId="19" xfId="67" applyNumberFormat="1" applyFont="1" applyFill="1" applyBorder="1">
      <alignment/>
      <protection/>
    </xf>
    <xf numFmtId="0" fontId="3" fillId="0" borderId="20" xfId="67" applyFont="1" applyBorder="1" applyAlignment="1">
      <alignment wrapText="1"/>
      <protection/>
    </xf>
    <xf numFmtId="0" fontId="3" fillId="0" borderId="21" xfId="67" applyFont="1" applyFill="1" applyBorder="1" applyAlignment="1">
      <alignment horizontal="left"/>
      <protection/>
    </xf>
    <xf numFmtId="173" fontId="4" fillId="0" borderId="19" xfId="67" applyNumberFormat="1" applyFont="1" applyFill="1" applyBorder="1" applyAlignment="1">
      <alignment horizontal="right"/>
      <protection/>
    </xf>
    <xf numFmtId="0" fontId="3" fillId="0" borderId="19" xfId="67" applyFont="1" applyBorder="1" applyAlignment="1">
      <alignment wrapText="1"/>
      <protection/>
    </xf>
    <xf numFmtId="0" fontId="4" fillId="0" borderId="19" xfId="67" applyFont="1" applyFill="1" applyBorder="1" applyAlignment="1">
      <alignment horizontal="left"/>
      <protection/>
    </xf>
    <xf numFmtId="173" fontId="3" fillId="0" borderId="14" xfId="67" applyNumberFormat="1" applyFont="1" applyFill="1" applyBorder="1">
      <alignment/>
      <protection/>
    </xf>
    <xf numFmtId="0" fontId="3" fillId="0" borderId="11" xfId="67" applyFont="1" applyBorder="1" applyAlignment="1">
      <alignment wrapText="1"/>
      <protection/>
    </xf>
    <xf numFmtId="0" fontId="3" fillId="0" borderId="18" xfId="67" applyFont="1" applyBorder="1" applyAlignment="1">
      <alignment wrapText="1"/>
      <protection/>
    </xf>
    <xf numFmtId="0" fontId="4" fillId="0" borderId="21" xfId="67" applyFont="1" applyFill="1" applyBorder="1" applyAlignment="1">
      <alignment horizontal="left" indent="1"/>
      <protection/>
    </xf>
    <xf numFmtId="173" fontId="3" fillId="0" borderId="10" xfId="67" applyNumberFormat="1" applyFont="1" applyFill="1" applyBorder="1">
      <alignment/>
      <protection/>
    </xf>
    <xf numFmtId="0" fontId="4" fillId="0" borderId="16" xfId="67" applyFont="1" applyFill="1" applyBorder="1" applyAlignment="1">
      <alignment horizontal="left" indent="1"/>
      <protection/>
    </xf>
    <xf numFmtId="0" fontId="4" fillId="0" borderId="21" xfId="67" applyFont="1" applyFill="1" applyBorder="1">
      <alignment/>
      <protection/>
    </xf>
    <xf numFmtId="0" fontId="0" fillId="0" borderId="0" xfId="68" applyFont="1" applyBorder="1" applyAlignment="1">
      <alignment/>
    </xf>
    <xf numFmtId="175" fontId="6" fillId="0" borderId="0" xfId="67" applyNumberFormat="1" applyFont="1" applyFill="1" applyBorder="1" applyAlignment="1">
      <alignment horizontal="left" indent="2"/>
      <protection/>
    </xf>
    <xf numFmtId="175" fontId="3" fillId="0" borderId="0" xfId="67" applyNumberFormat="1" applyFont="1" applyFill="1" applyBorder="1">
      <alignment/>
      <protection/>
    </xf>
    <xf numFmtId="0" fontId="3" fillId="0" borderId="0" xfId="67" applyFont="1" applyFill="1" applyBorder="1" applyAlignment="1">
      <alignment wrapText="1"/>
      <protection/>
    </xf>
    <xf numFmtId="0" fontId="3" fillId="0" borderId="0" xfId="67" applyFont="1" applyFill="1" applyBorder="1">
      <alignment/>
      <protection/>
    </xf>
    <xf numFmtId="175" fontId="6" fillId="0" borderId="0" xfId="67" applyNumberFormat="1" applyFont="1" applyFill="1" applyBorder="1" applyAlignment="1">
      <alignment horizontal="left"/>
      <protection/>
    </xf>
    <xf numFmtId="175" fontId="4" fillId="0" borderId="0" xfId="67" applyNumberFormat="1" applyFont="1" applyFill="1" applyBorder="1" applyAlignment="1">
      <alignment horizontal="left"/>
      <protection/>
    </xf>
    <xf numFmtId="175" fontId="4" fillId="0" borderId="0" xfId="67" applyNumberFormat="1" applyFont="1" applyFill="1" applyBorder="1" applyAlignment="1">
      <alignment horizontal="left" indent="2"/>
      <protection/>
    </xf>
    <xf numFmtId="0" fontId="3" fillId="0" borderId="0" xfId="67" applyFont="1" applyFill="1" applyBorder="1" applyAlignment="1">
      <alignment horizontal="justify" vertical="top" wrapText="1"/>
      <protection/>
    </xf>
    <xf numFmtId="0" fontId="4" fillId="0" borderId="0" xfId="67" applyFont="1" applyFill="1" applyBorder="1" applyAlignment="1">
      <alignment horizontal="center" vertical="top"/>
      <protection/>
    </xf>
    <xf numFmtId="175" fontId="3" fillId="0" borderId="0" xfId="0" applyNumberFormat="1" applyFont="1" applyBorder="1" applyAlignment="1">
      <alignment horizontal="left" indent="2"/>
    </xf>
    <xf numFmtId="175" fontId="3" fillId="0" borderId="0" xfId="0" applyNumberFormat="1" applyFont="1" applyBorder="1" applyAlignment="1">
      <alignment horizontal="left"/>
    </xf>
    <xf numFmtId="175" fontId="3" fillId="0" borderId="0" xfId="0" applyNumberFormat="1" applyFont="1" applyBorder="1" applyAlignment="1">
      <alignment horizontal="left" indent="7"/>
    </xf>
    <xf numFmtId="0" fontId="0" fillId="0" borderId="0" xfId="68" applyFont="1" applyBorder="1" applyAlignment="1">
      <alignment/>
    </xf>
    <xf numFmtId="176" fontId="0" fillId="0" borderId="0" xfId="0" applyNumberFormat="1" applyFont="1" applyFill="1" applyBorder="1" applyAlignment="1">
      <alignment horizontal="left"/>
    </xf>
    <xf numFmtId="0" fontId="4" fillId="0" borderId="0" xfId="67" applyFont="1" applyFill="1" applyBorder="1" applyAlignment="1">
      <alignment vertical="top"/>
      <protection/>
    </xf>
    <xf numFmtId="0" fontId="3" fillId="0" borderId="0" xfId="67" applyFont="1" applyFill="1" applyBorder="1" applyAlignment="1">
      <alignment horizontal="left" vertical="top" wrapText="1"/>
      <protection/>
    </xf>
    <xf numFmtId="178" fontId="0" fillId="0" borderId="11" xfId="46" applyNumberFormat="1" applyFont="1" applyFill="1" applyBorder="1" applyAlignment="1" applyProtection="1">
      <alignment horizontal="center"/>
      <protection/>
    </xf>
    <xf numFmtId="178" fontId="0" fillId="0" borderId="22" xfId="46" applyNumberFormat="1" applyFont="1" applyFill="1" applyBorder="1" applyAlignment="1" applyProtection="1">
      <alignment horizontal="center"/>
      <protection/>
    </xf>
    <xf numFmtId="2" fontId="0" fillId="0" borderId="22" xfId="17" applyNumberFormat="1" applyFont="1" applyFill="1" applyBorder="1" applyAlignment="1" applyProtection="1">
      <alignment horizontal="left" vertical="center" wrapText="1"/>
      <protection/>
    </xf>
    <xf numFmtId="2" fontId="0" fillId="0" borderId="13" xfId="17" applyNumberFormat="1" applyFont="1" applyFill="1" applyBorder="1" applyAlignment="1" applyProtection="1">
      <alignment horizontal="center" vertical="center"/>
      <protection/>
    </xf>
    <xf numFmtId="178" fontId="0" fillId="0" borderId="15" xfId="46" applyNumberFormat="1" applyFont="1" applyFill="1" applyBorder="1" applyAlignment="1" applyProtection="1">
      <alignment horizontal="center"/>
      <protection/>
    </xf>
    <xf numFmtId="178" fontId="0" fillId="0" borderId="23" xfId="46" applyNumberFormat="1" applyFont="1" applyFill="1" applyBorder="1" applyAlignment="1" applyProtection="1">
      <alignment horizontal="center"/>
      <protection/>
    </xf>
    <xf numFmtId="2" fontId="0" fillId="0" borderId="23" xfId="17" applyNumberFormat="1" applyFont="1" applyFill="1" applyBorder="1" applyAlignment="1" applyProtection="1">
      <alignment horizontal="left" vertical="center" wrapText="1"/>
      <protection/>
    </xf>
    <xf numFmtId="2" fontId="0" fillId="0" borderId="16" xfId="17" applyNumberFormat="1" applyFont="1" applyFill="1" applyBorder="1" applyAlignment="1" applyProtection="1">
      <alignment horizontal="center" vertical="center"/>
      <protection/>
    </xf>
    <xf numFmtId="173" fontId="0" fillId="0" borderId="19" xfId="46" applyNumberFormat="1" applyFill="1" applyBorder="1" applyAlignment="1">
      <alignment horizontal="right"/>
    </xf>
    <xf numFmtId="0" fontId="0" fillId="0" borderId="18" xfId="0" applyFont="1" applyFill="1" applyBorder="1" applyAlignment="1">
      <alignment horizontal="left" wrapText="1"/>
    </xf>
    <xf numFmtId="0" fontId="0" fillId="0" borderId="21" xfId="0" applyFont="1" applyFill="1" applyBorder="1" applyAlignment="1">
      <alignment horizontal="center"/>
    </xf>
    <xf numFmtId="176" fontId="0" fillId="0" borderId="14" xfId="0" applyNumberFormat="1" applyFont="1" applyFill="1" applyBorder="1" applyAlignment="1">
      <alignment horizontal="center"/>
    </xf>
    <xf numFmtId="175" fontId="3" fillId="0" borderId="10" xfId="67" applyNumberFormat="1" applyFont="1" applyFill="1" applyBorder="1" applyAlignment="1">
      <alignment horizontal="center"/>
      <protection/>
    </xf>
    <xf numFmtId="0" fontId="0" fillId="0" borderId="11" xfId="0" applyFont="1" applyFill="1" applyBorder="1" applyAlignment="1">
      <alignment horizontal="center" wrapText="1"/>
    </xf>
    <xf numFmtId="0" fontId="0" fillId="0" borderId="13" xfId="0" applyFont="1" applyFill="1" applyBorder="1" applyAlignment="1">
      <alignment horizontal="center"/>
    </xf>
    <xf numFmtId="176" fontId="0" fillId="0" borderId="18" xfId="0" applyNumberFormat="1" applyFont="1" applyFill="1" applyBorder="1" applyAlignment="1">
      <alignment horizontal="center"/>
    </xf>
    <xf numFmtId="175" fontId="3" fillId="0" borderId="19" xfId="67" applyNumberFormat="1" applyFont="1" applyFill="1" applyBorder="1" applyAlignment="1">
      <alignment horizontal="center"/>
      <protection/>
    </xf>
    <xf numFmtId="175" fontId="3" fillId="0" borderId="20" xfId="67" applyNumberFormat="1" applyFont="1" applyFill="1" applyBorder="1" applyAlignment="1">
      <alignment horizontal="center"/>
      <protection/>
    </xf>
    <xf numFmtId="0" fontId="0" fillId="0" borderId="15" xfId="0" applyFont="1" applyFill="1" applyBorder="1" applyAlignment="1">
      <alignment horizontal="center" wrapText="1"/>
    </xf>
    <xf numFmtId="0" fontId="0" fillId="0" borderId="16" xfId="0" applyFont="1" applyFill="1" applyBorder="1" applyAlignment="1">
      <alignment horizontal="center"/>
    </xf>
    <xf numFmtId="179" fontId="5" fillId="0" borderId="17" xfId="0" applyNumberFormat="1" applyFont="1" applyFill="1" applyBorder="1" applyAlignment="1">
      <alignment horizontal="center"/>
    </xf>
    <xf numFmtId="0" fontId="0" fillId="0" borderId="18" xfId="0" applyFont="1" applyBorder="1" applyAlignment="1">
      <alignment horizontal="center" wrapText="1"/>
    </xf>
    <xf numFmtId="0" fontId="3" fillId="0" borderId="0" xfId="67" applyFont="1" applyFill="1" applyBorder="1" applyAlignment="1">
      <alignment vertical="justify" wrapText="1"/>
      <protection/>
    </xf>
    <xf numFmtId="0" fontId="0" fillId="0" borderId="0" xfId="0" applyAlignment="1">
      <alignment vertical="top" wrapText="1"/>
    </xf>
    <xf numFmtId="0" fontId="3" fillId="0" borderId="0" xfId="67" applyFont="1" applyFill="1" applyBorder="1" applyAlignment="1">
      <alignment horizontal="left" vertical="justify"/>
      <protection/>
    </xf>
    <xf numFmtId="0" fontId="3" fillId="0" borderId="0" xfId="67" applyFont="1" applyFill="1" applyBorder="1" applyAlignment="1">
      <alignment horizontal="left" vertical="justify" wrapText="1"/>
      <protection/>
    </xf>
    <xf numFmtId="0" fontId="3" fillId="0" borderId="0" xfId="67" applyFont="1" applyFill="1" applyBorder="1" applyAlignment="1">
      <alignment horizontal="justify" vertical="justify"/>
      <protection/>
    </xf>
    <xf numFmtId="175" fontId="4" fillId="0" borderId="0" xfId="67" applyNumberFormat="1" applyFont="1" applyFill="1" applyBorder="1">
      <alignment/>
      <protection/>
    </xf>
    <xf numFmtId="175" fontId="4" fillId="0" borderId="0" xfId="67" applyNumberFormat="1" applyFont="1" applyFill="1" applyBorder="1" applyAlignment="1">
      <alignment wrapText="1"/>
      <protection/>
    </xf>
    <xf numFmtId="180" fontId="5" fillId="0" borderId="0" xfId="46" applyNumberFormat="1" applyFont="1" applyFill="1" applyBorder="1" applyAlignment="1">
      <alignment/>
    </xf>
    <xf numFmtId="0" fontId="0" fillId="0" borderId="0" xfId="0" applyFont="1" applyBorder="1" applyAlignment="1">
      <alignment/>
    </xf>
    <xf numFmtId="0" fontId="5" fillId="0" borderId="0" xfId="0" applyFont="1" applyFill="1" applyBorder="1" applyAlignment="1">
      <alignment wrapText="1"/>
    </xf>
    <xf numFmtId="0" fontId="5" fillId="0" borderId="0" xfId="0" applyFont="1" applyBorder="1" applyAlignment="1">
      <alignment horizontal="left"/>
    </xf>
    <xf numFmtId="180" fontId="5" fillId="0" borderId="24" xfId="46" applyNumberFormat="1" applyFont="1" applyFill="1" applyBorder="1" applyAlignment="1">
      <alignment/>
    </xf>
    <xf numFmtId="0" fontId="0" fillId="0" borderId="25" xfId="0" applyFont="1" applyBorder="1" applyAlignment="1">
      <alignment/>
    </xf>
    <xf numFmtId="0" fontId="0" fillId="0" borderId="26" xfId="0" applyFont="1" applyBorder="1" applyAlignment="1">
      <alignment/>
    </xf>
    <xf numFmtId="0" fontId="5" fillId="0" borderId="26" xfId="0" applyFont="1" applyFill="1" applyBorder="1" applyAlignment="1">
      <alignment wrapText="1"/>
    </xf>
    <xf numFmtId="0" fontId="5" fillId="0" borderId="25" xfId="0" applyFont="1" applyBorder="1" applyAlignment="1">
      <alignment horizontal="left"/>
    </xf>
    <xf numFmtId="180" fontId="0" fillId="0" borderId="15" xfId="46" applyNumberFormat="1" applyFont="1" applyFill="1" applyBorder="1" applyAlignment="1">
      <alignment/>
    </xf>
    <xf numFmtId="180" fontId="0" fillId="0" borderId="16" xfId="46" applyNumberFormat="1" applyFont="1" applyFill="1" applyBorder="1" applyAlignment="1">
      <alignment/>
    </xf>
    <xf numFmtId="0" fontId="0" fillId="0" borderId="0" xfId="0" applyFont="1" applyBorder="1" applyAlignment="1">
      <alignment horizontal="left" wrapText="1"/>
    </xf>
    <xf numFmtId="0" fontId="5" fillId="0" borderId="16" xfId="0" applyFont="1" applyBorder="1" applyAlignment="1">
      <alignment horizontal="left"/>
    </xf>
    <xf numFmtId="180" fontId="0" fillId="0" borderId="13" xfId="46" applyNumberFormat="1" applyFont="1" applyFill="1" applyBorder="1" applyAlignment="1">
      <alignment/>
    </xf>
    <xf numFmtId="180" fontId="0" fillId="0" borderId="16" xfId="46" applyNumberFormat="1" applyFont="1" applyBorder="1" applyAlignment="1">
      <alignment/>
    </xf>
    <xf numFmtId="0" fontId="0" fillId="0" borderId="16" xfId="0" applyFont="1" applyBorder="1" applyAlignment="1">
      <alignment/>
    </xf>
    <xf numFmtId="0" fontId="0" fillId="0" borderId="0" xfId="0" applyFont="1" applyFill="1" applyBorder="1" applyAlignment="1">
      <alignment horizontal="left" wrapText="1"/>
    </xf>
    <xf numFmtId="0" fontId="5" fillId="0" borderId="26" xfId="0" applyFont="1" applyFill="1" applyBorder="1" applyAlignment="1">
      <alignment horizontal="left" wrapText="1"/>
    </xf>
    <xf numFmtId="180" fontId="5" fillId="0" borderId="15" xfId="46" applyNumberFormat="1" applyFont="1" applyFill="1" applyBorder="1" applyAlignment="1">
      <alignment/>
    </xf>
    <xf numFmtId="0" fontId="5" fillId="0" borderId="15" xfId="0" applyFont="1" applyFill="1" applyBorder="1" applyAlignment="1">
      <alignment/>
    </xf>
    <xf numFmtId="0" fontId="0" fillId="0" borderId="0" xfId="0" applyFont="1" applyFill="1" applyBorder="1" applyAlignment="1">
      <alignment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176" fontId="0" fillId="0" borderId="27" xfId="0" applyNumberFormat="1" applyFont="1" applyFill="1" applyBorder="1" applyAlignment="1">
      <alignment horizont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5" fillId="0" borderId="21" xfId="0" applyFont="1" applyFill="1" applyBorder="1" applyAlignment="1">
      <alignment horizontal="left" indent="1"/>
    </xf>
    <xf numFmtId="179"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9" fontId="5" fillId="0" borderId="0" xfId="72" applyFont="1" applyFill="1" applyBorder="1" applyAlignment="1">
      <alignment horizontal="left" wrapText="1"/>
    </xf>
    <xf numFmtId="0" fontId="5" fillId="0" borderId="0" xfId="0" applyFont="1" applyFill="1" applyBorder="1" applyAlignment="1">
      <alignment horizontal="justify" vertical="top"/>
    </xf>
    <xf numFmtId="0" fontId="4" fillId="0" borderId="0" xfId="67" applyFont="1" applyFill="1" applyBorder="1" applyAlignment="1">
      <alignment wrapText="1"/>
      <protection/>
    </xf>
    <xf numFmtId="0" fontId="4" fillId="0" borderId="0" xfId="67" applyFont="1" applyFill="1" applyBorder="1">
      <alignment/>
      <protection/>
    </xf>
    <xf numFmtId="180" fontId="0" fillId="0" borderId="17" xfId="49" applyNumberFormat="1" applyFont="1" applyFill="1" applyBorder="1" applyAlignment="1">
      <alignment horizontal="right"/>
    </xf>
    <xf numFmtId="0" fontId="0" fillId="0" borderId="17" xfId="68" applyFont="1" applyFill="1" applyBorder="1" applyAlignment="1">
      <alignment wrapText="1"/>
    </xf>
    <xf numFmtId="0" fontId="0" fillId="0" borderId="17" xfId="68" applyFont="1" applyFill="1" applyBorder="1" applyAlignment="1">
      <alignment/>
    </xf>
    <xf numFmtId="171" fontId="0" fillId="0" borderId="15" xfId="46" applyNumberFormat="1" applyFont="1" applyFill="1" applyBorder="1" applyAlignment="1">
      <alignment horizontal="right" vertical="center"/>
    </xf>
    <xf numFmtId="171" fontId="0" fillId="0" borderId="14" xfId="46" applyNumberFormat="1" applyFont="1" applyFill="1" applyBorder="1" applyAlignment="1">
      <alignment horizontal="right" vertical="center"/>
    </xf>
    <xf numFmtId="171" fontId="5" fillId="0" borderId="14" xfId="46" applyNumberFormat="1" applyFont="1" applyFill="1" applyBorder="1" applyAlignment="1">
      <alignment horizontal="right" vertical="center"/>
    </xf>
    <xf numFmtId="2" fontId="0" fillId="0" borderId="0" xfId="17" applyNumberFormat="1" applyFont="1" applyFill="1" applyBorder="1" applyAlignment="1" applyProtection="1">
      <alignment horizontal="justify" vertical="top" wrapText="1"/>
      <protection/>
    </xf>
    <xf numFmtId="2" fontId="0" fillId="0" borderId="16" xfId="17" applyNumberFormat="1" applyFont="1" applyFill="1" applyBorder="1" applyAlignment="1" applyProtection="1">
      <alignment horizontal="left" vertical="center"/>
      <protection/>
    </xf>
    <xf numFmtId="171" fontId="0" fillId="0" borderId="15" xfId="46" applyNumberFormat="1" applyFont="1" applyFill="1" applyBorder="1" applyAlignment="1">
      <alignment horizontal="right"/>
    </xf>
    <xf numFmtId="171" fontId="0" fillId="0" borderId="14" xfId="46" applyNumberFormat="1" applyFont="1" applyFill="1" applyBorder="1" applyAlignment="1">
      <alignment horizontal="right"/>
    </xf>
    <xf numFmtId="171" fontId="5" fillId="0" borderId="14" xfId="46" applyNumberFormat="1" applyFont="1" applyFill="1" applyBorder="1" applyAlignment="1">
      <alignment horizontal="right"/>
    </xf>
    <xf numFmtId="2" fontId="0" fillId="0" borderId="0" xfId="17" applyNumberFormat="1" applyFont="1" applyFill="1" applyBorder="1" applyAlignment="1" applyProtection="1">
      <alignment horizontal="left" vertical="top" wrapText="1"/>
      <protection/>
    </xf>
    <xf numFmtId="180" fontId="0" fillId="0" borderId="14" xfId="46" applyNumberFormat="1" applyFont="1" applyFill="1" applyBorder="1" applyAlignment="1">
      <alignment horizontal="right"/>
    </xf>
    <xf numFmtId="180" fontId="5" fillId="0" borderId="14" xfId="46" applyNumberFormat="1" applyFont="1" applyFill="1" applyBorder="1" applyAlignment="1">
      <alignment horizontal="right"/>
    </xf>
    <xf numFmtId="178" fontId="0" fillId="0" borderId="14" xfId="46" applyNumberFormat="1" applyFont="1" applyFill="1" applyBorder="1" applyAlignment="1">
      <alignment horizontal="right"/>
    </xf>
    <xf numFmtId="2" fontId="0" fillId="0" borderId="0" xfId="17" applyNumberFormat="1" applyFont="1" applyFill="1" applyBorder="1" applyAlignment="1" applyProtection="1">
      <alignment horizontal="left" vertical="center" wrapText="1"/>
      <protection/>
    </xf>
    <xf numFmtId="180" fontId="0" fillId="0" borderId="15" xfId="46" applyNumberFormat="1" applyFont="1" applyFill="1" applyBorder="1" applyAlignment="1">
      <alignment horizontal="right"/>
    </xf>
    <xf numFmtId="2" fontId="0" fillId="0" borderId="0" xfId="17" applyNumberFormat="1" applyFont="1" applyFill="1" applyBorder="1" applyAlignment="1" applyProtection="1">
      <alignment horizontal="left" vertical="center" wrapText="1"/>
      <protection/>
    </xf>
    <xf numFmtId="181" fontId="0" fillId="0" borderId="14" xfId="46" applyNumberFormat="1" applyFont="1" applyFill="1" applyBorder="1" applyAlignment="1">
      <alignment horizontal="right"/>
    </xf>
    <xf numFmtId="2" fontId="0" fillId="0" borderId="0" xfId="17" applyNumberFormat="1" applyFont="1" applyFill="1" applyBorder="1" applyAlignment="1" applyProtection="1">
      <alignment horizontal="left" vertical="top"/>
      <protection/>
    </xf>
    <xf numFmtId="171" fontId="0" fillId="0" borderId="15" xfId="49" applyFont="1" applyFill="1" applyBorder="1" applyAlignment="1" applyProtection="1">
      <alignment horizontal="right"/>
      <protection/>
    </xf>
    <xf numFmtId="171" fontId="0" fillId="0" borderId="14" xfId="49" applyFont="1" applyFill="1" applyBorder="1" applyAlignment="1" applyProtection="1">
      <alignment horizontal="right"/>
      <protection/>
    </xf>
    <xf numFmtId="171" fontId="5" fillId="0" borderId="14" xfId="49" applyFont="1" applyFill="1" applyBorder="1" applyAlignment="1" applyProtection="1">
      <alignment horizontal="right"/>
      <protection/>
    </xf>
    <xf numFmtId="181" fontId="0" fillId="0" borderId="14" xfId="49" applyNumberFormat="1" applyFont="1" applyFill="1" applyBorder="1" applyAlignment="1" applyProtection="1">
      <alignment horizontal="right"/>
      <protection/>
    </xf>
    <xf numFmtId="171" fontId="0" fillId="0" borderId="0" xfId="49" applyFont="1" applyFill="1" applyBorder="1" applyAlignment="1">
      <alignment wrapText="1"/>
    </xf>
    <xf numFmtId="171" fontId="0" fillId="0" borderId="16" xfId="49" applyFont="1" applyFill="1" applyBorder="1" applyAlignment="1">
      <alignment horizontal="left"/>
    </xf>
    <xf numFmtId="178" fontId="0" fillId="0" borderId="15" xfId="49" applyNumberFormat="1" applyFont="1" applyFill="1" applyBorder="1" applyAlignment="1" applyProtection="1">
      <alignment horizontal="right"/>
      <protection/>
    </xf>
    <xf numFmtId="178" fontId="0" fillId="0" borderId="14" xfId="49" applyNumberFormat="1" applyFont="1" applyFill="1" applyBorder="1" applyAlignment="1" applyProtection="1">
      <alignment horizontal="right"/>
      <protection/>
    </xf>
    <xf numFmtId="178" fontId="5" fillId="0" borderId="14" xfId="49" applyNumberFormat="1" applyFont="1" applyFill="1" applyBorder="1" applyAlignment="1" applyProtection="1">
      <alignment horizontal="right"/>
      <protection/>
    </xf>
    <xf numFmtId="0" fontId="5" fillId="0" borderId="28" xfId="68" applyFont="1" applyFill="1" applyBorder="1" applyAlignment="1">
      <alignment wrapText="1"/>
    </xf>
    <xf numFmtId="0" fontId="0" fillId="0" borderId="16" xfId="68" applyFont="1" applyFill="1" applyBorder="1" applyAlignment="1">
      <alignment horizontal="left"/>
    </xf>
    <xf numFmtId="176" fontId="5" fillId="0" borderId="15" xfId="68" applyNumberFormat="1" applyFont="1" applyFill="1" applyBorder="1" applyAlignment="1">
      <alignment/>
    </xf>
    <xf numFmtId="182" fontId="5" fillId="0" borderId="14" xfId="49" applyNumberFormat="1" applyFont="1" applyFill="1" applyBorder="1" applyAlignment="1">
      <alignment/>
    </xf>
    <xf numFmtId="176" fontId="5" fillId="0" borderId="14" xfId="68" applyNumberFormat="1" applyFont="1" applyFill="1" applyBorder="1" applyAlignment="1">
      <alignment/>
    </xf>
    <xf numFmtId="1" fontId="5" fillId="0" borderId="28" xfId="68" applyNumberFormat="1" applyFont="1" applyFill="1" applyBorder="1" applyAlignment="1">
      <alignment wrapText="1"/>
    </xf>
    <xf numFmtId="1" fontId="5" fillId="0" borderId="16" xfId="68" applyNumberFormat="1" applyFont="1" applyFill="1" applyBorder="1" applyAlignment="1">
      <alignment horizontal="left"/>
    </xf>
    <xf numFmtId="183" fontId="4" fillId="0" borderId="10" xfId="67" applyNumberFormat="1" applyFont="1" applyFill="1" applyBorder="1" applyAlignment="1">
      <alignment horizontal="right"/>
      <protection/>
    </xf>
    <xf numFmtId="183" fontId="4" fillId="0" borderId="12" xfId="67" applyNumberFormat="1" applyFont="1" applyFill="1" applyBorder="1" applyAlignment="1">
      <alignment horizontal="right"/>
      <protection/>
    </xf>
    <xf numFmtId="182" fontId="0" fillId="0" borderId="11" xfId="49" applyNumberFormat="1" applyFont="1" applyFill="1" applyBorder="1" applyAlignment="1">
      <alignment wrapText="1"/>
    </xf>
    <xf numFmtId="0" fontId="5" fillId="0" borderId="13" xfId="68" applyFont="1" applyFill="1" applyBorder="1" applyAlignment="1">
      <alignment horizontal="left"/>
    </xf>
    <xf numFmtId="180" fontId="4" fillId="0" borderId="14" xfId="49" applyNumberFormat="1" applyFont="1" applyFill="1" applyBorder="1" applyAlignment="1">
      <alignment horizontal="right"/>
    </xf>
    <xf numFmtId="182" fontId="10" fillId="0" borderId="14" xfId="49" applyNumberFormat="1" applyFont="1" applyFill="1" applyBorder="1" applyAlignment="1">
      <alignment horizontal="right"/>
    </xf>
    <xf numFmtId="182" fontId="0" fillId="0" borderId="0" xfId="49" applyNumberFormat="1" applyFont="1" applyFill="1" applyBorder="1" applyAlignment="1">
      <alignment horizontal="right"/>
    </xf>
    <xf numFmtId="180" fontId="0" fillId="0" borderId="14" xfId="49" applyNumberFormat="1" applyFont="1" applyFill="1" applyBorder="1" applyAlignment="1">
      <alignment horizontal="right"/>
    </xf>
    <xf numFmtId="180" fontId="0" fillId="0" borderId="0" xfId="49" applyNumberFormat="1" applyFont="1" applyFill="1" applyBorder="1" applyAlignment="1">
      <alignment horizontal="right"/>
    </xf>
    <xf numFmtId="0" fontId="0" fillId="0" borderId="15" xfId="68" applyFont="1" applyFill="1" applyBorder="1" applyAlignment="1">
      <alignment wrapText="1"/>
    </xf>
    <xf numFmtId="180" fontId="5" fillId="0" borderId="14" xfId="49" applyNumberFormat="1" applyFont="1" applyFill="1" applyBorder="1" applyAlignment="1">
      <alignment horizontal="right"/>
    </xf>
    <xf numFmtId="180" fontId="5" fillId="0" borderId="14" xfId="49" applyNumberFormat="1" applyFont="1" applyFill="1" applyBorder="1" applyAlignment="1">
      <alignment/>
    </xf>
    <xf numFmtId="180" fontId="5" fillId="0" borderId="0" xfId="49" applyNumberFormat="1" applyFont="1" applyFill="1" applyBorder="1" applyAlignment="1">
      <alignment horizontal="right"/>
    </xf>
    <xf numFmtId="0" fontId="5" fillId="0" borderId="16" xfId="68" applyFont="1" applyFill="1" applyBorder="1" applyAlignment="1">
      <alignment horizontal="left"/>
    </xf>
    <xf numFmtId="180" fontId="0" fillId="0" borderId="14" xfId="49" applyNumberFormat="1" applyFont="1" applyFill="1" applyBorder="1" applyAlignment="1">
      <alignment/>
    </xf>
    <xf numFmtId="0" fontId="3" fillId="0" borderId="16" xfId="67" applyFont="1" applyFill="1" applyBorder="1">
      <alignment/>
      <protection/>
    </xf>
    <xf numFmtId="0" fontId="0" fillId="0" borderId="16" xfId="68" applyFont="1" applyFill="1" applyBorder="1" applyAlignment="1">
      <alignment horizontal="left"/>
    </xf>
    <xf numFmtId="0" fontId="0" fillId="0" borderId="16" xfId="68" applyFont="1" applyFill="1" applyBorder="1" applyAlignment="1">
      <alignment horizontal="left" indent="1"/>
    </xf>
    <xf numFmtId="173" fontId="4" fillId="0" borderId="14" xfId="67" applyNumberFormat="1" applyFont="1" applyFill="1" applyBorder="1" applyAlignment="1">
      <alignment horizontal="right"/>
      <protection/>
    </xf>
    <xf numFmtId="173" fontId="4" fillId="0" borderId="14" xfId="67" applyNumberFormat="1" applyFont="1" applyFill="1" applyBorder="1" applyAlignment="1">
      <alignment/>
      <protection/>
    </xf>
    <xf numFmtId="173" fontId="4" fillId="0" borderId="0" xfId="67" applyNumberFormat="1" applyFont="1" applyFill="1" applyBorder="1" applyAlignment="1">
      <alignment horizontal="right"/>
      <protection/>
    </xf>
    <xf numFmtId="173" fontId="3" fillId="0" borderId="14" xfId="67" applyNumberFormat="1" applyFont="1" applyFill="1" applyBorder="1" applyAlignment="1">
      <alignment horizontal="right"/>
      <protection/>
    </xf>
    <xf numFmtId="173" fontId="3" fillId="0" borderId="14" xfId="67" applyNumberFormat="1" applyFont="1" applyFill="1" applyBorder="1" applyAlignment="1">
      <alignment/>
      <protection/>
    </xf>
    <xf numFmtId="173" fontId="3" fillId="0" borderId="0" xfId="67" applyNumberFormat="1" applyFont="1" applyFill="1" applyBorder="1" applyAlignment="1">
      <alignment horizontal="right"/>
      <protection/>
    </xf>
    <xf numFmtId="3" fontId="5" fillId="0" borderId="19" xfId="68" applyNumberFormat="1" applyFont="1" applyFill="1" applyBorder="1" applyAlignment="1">
      <alignment horizontal="right"/>
    </xf>
    <xf numFmtId="3" fontId="5" fillId="0" borderId="16" xfId="68" applyNumberFormat="1" applyFont="1" applyFill="1" applyBorder="1" applyAlignment="1">
      <alignment horizontal="right"/>
    </xf>
    <xf numFmtId="3" fontId="5" fillId="0" borderId="14" xfId="68" applyNumberFormat="1" applyFont="1" applyFill="1" applyBorder="1" applyAlignment="1">
      <alignment horizontal="right"/>
    </xf>
    <xf numFmtId="3" fontId="5" fillId="0" borderId="0" xfId="68" applyNumberFormat="1" applyFont="1" applyFill="1" applyBorder="1" applyAlignment="1">
      <alignment horizontal="right"/>
    </xf>
    <xf numFmtId="0" fontId="0" fillId="0" borderId="18" xfId="68" applyFont="1" applyFill="1" applyBorder="1" applyAlignment="1">
      <alignment wrapText="1"/>
    </xf>
    <xf numFmtId="0" fontId="5" fillId="0" borderId="21" xfId="68" applyFont="1" applyFill="1" applyBorder="1" applyAlignment="1">
      <alignment horizontal="left"/>
    </xf>
    <xf numFmtId="176" fontId="0" fillId="0" borderId="10" xfId="68" applyNumberFormat="1" applyFont="1" applyFill="1" applyBorder="1" applyAlignment="1">
      <alignment horizontal="center"/>
    </xf>
    <xf numFmtId="0" fontId="0" fillId="0" borderId="11" xfId="68" applyFont="1" applyFill="1" applyBorder="1" applyAlignment="1">
      <alignment wrapText="1"/>
    </xf>
    <xf numFmtId="0" fontId="0" fillId="0" borderId="13" xfId="68" applyFont="1" applyFill="1" applyBorder="1" applyAlignment="1">
      <alignment horizontal="left"/>
    </xf>
    <xf numFmtId="175" fontId="3" fillId="0" borderId="18" xfId="67" applyNumberFormat="1" applyFont="1" applyFill="1" applyBorder="1" applyAlignment="1">
      <alignment horizontal="center"/>
      <protection/>
    </xf>
    <xf numFmtId="176" fontId="0" fillId="0" borderId="17" xfId="68" applyNumberFormat="1" applyFont="1" applyFill="1" applyBorder="1" applyAlignment="1">
      <alignment horizontal="center"/>
    </xf>
    <xf numFmtId="0" fontId="0" fillId="0" borderId="21" xfId="68" applyFont="1" applyFill="1" applyBorder="1" applyAlignment="1">
      <alignment horizontal="left"/>
    </xf>
    <xf numFmtId="179" fontId="5" fillId="0" borderId="11" xfId="0" applyNumberFormat="1" applyFont="1" applyFill="1" applyBorder="1" applyAlignment="1">
      <alignment horizontal="right"/>
    </xf>
    <xf numFmtId="0" fontId="0" fillId="0" borderId="0" xfId="68" applyFont="1" applyFill="1" applyBorder="1" applyAlignment="1">
      <alignment/>
    </xf>
    <xf numFmtId="0" fontId="0" fillId="0" borderId="0" xfId="68" applyFont="1" applyFill="1" applyBorder="1" applyAlignment="1">
      <alignment wrapText="1"/>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0" fillId="0" borderId="13" xfId="0" applyFont="1" applyFill="1" applyBorder="1" applyAlignment="1">
      <alignment horizontal="left"/>
    </xf>
    <xf numFmtId="0" fontId="0" fillId="0" borderId="12" xfId="0" applyFont="1" applyFill="1" applyBorder="1" applyAlignment="1">
      <alignment/>
    </xf>
    <xf numFmtId="0" fontId="0" fillId="0" borderId="21" xfId="0" applyFont="1" applyFill="1" applyBorder="1" applyAlignment="1">
      <alignment horizontal="left"/>
    </xf>
    <xf numFmtId="0" fontId="0" fillId="0" borderId="18" xfId="0" applyFont="1" applyFill="1" applyBorder="1" applyAlignment="1">
      <alignment/>
    </xf>
    <xf numFmtId="0" fontId="0" fillId="0" borderId="16" xfId="0" applyFont="1" applyFill="1" applyBorder="1" applyAlignment="1">
      <alignment horizontal="left"/>
    </xf>
    <xf numFmtId="0" fontId="0" fillId="0" borderId="15" xfId="0" applyFont="1" applyFill="1" applyBorder="1" applyAlignment="1">
      <alignment/>
    </xf>
    <xf numFmtId="0" fontId="0" fillId="0" borderId="11" xfId="0" applyFont="1" applyFill="1" applyBorder="1" applyAlignment="1">
      <alignment/>
    </xf>
    <xf numFmtId="176" fontId="0" fillId="0" borderId="10" xfId="0" applyNumberFormat="1" applyFont="1" applyFill="1" applyBorder="1" applyAlignment="1">
      <alignment horizontal="center"/>
    </xf>
    <xf numFmtId="0" fontId="5" fillId="0" borderId="16" xfId="0" applyFont="1" applyFill="1" applyBorder="1" applyAlignment="1">
      <alignment horizontal="left"/>
    </xf>
    <xf numFmtId="3" fontId="5" fillId="0" borderId="14" xfId="0" applyNumberFormat="1" applyFont="1" applyFill="1" applyBorder="1" applyAlignment="1">
      <alignment horizontal="right"/>
    </xf>
    <xf numFmtId="0" fontId="0" fillId="0" borderId="16" xfId="0" applyFont="1" applyFill="1" applyBorder="1" applyAlignment="1">
      <alignment horizontal="left" indent="1"/>
    </xf>
    <xf numFmtId="0" fontId="0" fillId="0" borderId="0" xfId="0" applyFont="1" applyFill="1" applyBorder="1" applyAlignment="1">
      <alignment horizontal="left"/>
    </xf>
    <xf numFmtId="180" fontId="0" fillId="0" borderId="14" xfId="46" applyNumberFormat="1" applyFont="1" applyFill="1" applyBorder="1" applyAlignment="1">
      <alignment horizontal="center"/>
    </xf>
    <xf numFmtId="0" fontId="0" fillId="0" borderId="0" xfId="0" applyFont="1" applyFill="1" applyBorder="1" applyAlignment="1">
      <alignment/>
    </xf>
    <xf numFmtId="182" fontId="0" fillId="0" borderId="14" xfId="46" applyNumberFormat="1" applyFont="1" applyFill="1" applyBorder="1" applyAlignment="1">
      <alignment horizontal="right"/>
    </xf>
    <xf numFmtId="0" fontId="0" fillId="0" borderId="0" xfId="0" applyFont="1" applyFill="1" applyAlignment="1">
      <alignment/>
    </xf>
    <xf numFmtId="0" fontId="0" fillId="0" borderId="16" xfId="0" applyFont="1" applyFill="1" applyBorder="1" applyAlignment="1">
      <alignment horizontal="left" wrapText="1"/>
    </xf>
    <xf numFmtId="182" fontId="0" fillId="0" borderId="0" xfId="46" applyNumberFormat="1" applyFont="1" applyAlignment="1">
      <alignment/>
    </xf>
    <xf numFmtId="2" fontId="5" fillId="0" borderId="13" xfId="46" applyNumberFormat="1" applyFont="1" applyFill="1" applyBorder="1" applyAlignment="1">
      <alignment horizontal="left"/>
    </xf>
    <xf numFmtId="182" fontId="0" fillId="0" borderId="11" xfId="46" applyNumberFormat="1" applyFont="1" applyFill="1" applyBorder="1" applyAlignment="1">
      <alignment/>
    </xf>
    <xf numFmtId="182" fontId="5" fillId="0" borderId="10" xfId="46" applyNumberFormat="1" applyFont="1" applyFill="1" applyBorder="1" applyAlignment="1">
      <alignment horizontal="right"/>
    </xf>
    <xf numFmtId="1" fontId="5" fillId="0" borderId="16" xfId="0" applyNumberFormat="1" applyFont="1" applyFill="1" applyBorder="1" applyAlignment="1">
      <alignment horizontal="left"/>
    </xf>
    <xf numFmtId="1" fontId="5" fillId="0" borderId="0" xfId="0" applyNumberFormat="1" applyFont="1" applyFill="1" applyBorder="1" applyAlignment="1">
      <alignment/>
    </xf>
    <xf numFmtId="182" fontId="5" fillId="0" borderId="21" xfId="46" applyNumberFormat="1" applyFont="1" applyFill="1" applyBorder="1" applyAlignment="1">
      <alignment/>
    </xf>
    <xf numFmtId="182" fontId="5" fillId="0" borderId="19" xfId="46" applyNumberFormat="1" applyFont="1" applyFill="1" applyBorder="1" applyAlignment="1">
      <alignment/>
    </xf>
    <xf numFmtId="0" fontId="5" fillId="0" borderId="0" xfId="0" applyFont="1" applyFill="1" applyBorder="1" applyAlignment="1">
      <alignment/>
    </xf>
    <xf numFmtId="178" fontId="5" fillId="0" borderId="29" xfId="46" applyNumberFormat="1" applyFont="1" applyFill="1" applyBorder="1" applyAlignment="1" applyProtection="1">
      <alignment horizontal="right"/>
      <protection/>
    </xf>
    <xf numFmtId="178" fontId="5" fillId="0" borderId="30" xfId="46" applyNumberFormat="1" applyFont="1" applyFill="1" applyBorder="1" applyAlignment="1" applyProtection="1">
      <alignment horizontal="right"/>
      <protection/>
    </xf>
    <xf numFmtId="171" fontId="0" fillId="0" borderId="0" xfId="46" applyNumberFormat="1" applyFont="1" applyFill="1" applyBorder="1" applyAlignment="1">
      <alignment/>
    </xf>
    <xf numFmtId="171" fontId="0" fillId="0" borderId="16" xfId="46" applyNumberFormat="1" applyFont="1" applyFill="1" applyBorder="1" applyAlignment="1">
      <alignment horizontal="left"/>
    </xf>
    <xf numFmtId="39" fontId="0" fillId="0" borderId="23" xfId="46" applyNumberFormat="1" applyFont="1" applyFill="1" applyBorder="1" applyAlignment="1">
      <alignment horizontal="left"/>
    </xf>
    <xf numFmtId="171" fontId="0" fillId="0" borderId="29" xfId="46" applyNumberFormat="1" applyFont="1" applyFill="1" applyBorder="1" applyAlignment="1" applyProtection="1">
      <alignment horizontal="right"/>
      <protection/>
    </xf>
    <xf numFmtId="171" fontId="5" fillId="0" borderId="29" xfId="46" applyNumberFormat="1" applyFont="1" applyFill="1" applyBorder="1" applyAlignment="1" applyProtection="1">
      <alignment horizontal="right"/>
      <protection/>
    </xf>
    <xf numFmtId="171" fontId="0" fillId="0" borderId="30" xfId="46" applyNumberFormat="1" applyFont="1" applyFill="1" applyBorder="1" applyAlignment="1" applyProtection="1">
      <alignment horizontal="right"/>
      <protection/>
    </xf>
    <xf numFmtId="2" fontId="0" fillId="0" borderId="23" xfId="17" applyNumberFormat="1" applyFont="1" applyFill="1" applyBorder="1" applyAlignment="1" applyProtection="1">
      <alignment horizontal="left" vertical="center"/>
      <protection/>
    </xf>
    <xf numFmtId="178" fontId="0" fillId="0" borderId="23" xfId="46" applyNumberFormat="1" applyFont="1" applyFill="1" applyBorder="1" applyAlignment="1" applyProtection="1">
      <alignment horizontal="right"/>
      <protection/>
    </xf>
    <xf numFmtId="178" fontId="5" fillId="0" borderId="23" xfId="46" applyNumberFormat="1" applyFont="1" applyFill="1" applyBorder="1" applyAlignment="1" applyProtection="1">
      <alignment horizontal="right"/>
      <protection/>
    </xf>
    <xf numFmtId="178" fontId="0" fillId="0" borderId="15" xfId="46" applyNumberFormat="1" applyFont="1" applyFill="1" applyBorder="1" applyAlignment="1" applyProtection="1">
      <alignment horizontal="right"/>
      <protection/>
    </xf>
    <xf numFmtId="2" fontId="0" fillId="0" borderId="23" xfId="17" applyNumberFormat="1" applyFont="1" applyFill="1" applyBorder="1" applyAlignment="1" applyProtection="1">
      <alignment horizontal="left" vertical="top" wrapText="1"/>
      <protection/>
    </xf>
    <xf numFmtId="171" fontId="0" fillId="0" borderId="23" xfId="46" applyNumberFormat="1" applyFont="1" applyFill="1" applyBorder="1" applyAlignment="1" applyProtection="1">
      <alignment horizontal="right" vertical="top"/>
      <protection/>
    </xf>
    <xf numFmtId="171" fontId="5" fillId="0" borderId="23" xfId="46" applyNumberFormat="1" applyFont="1" applyFill="1" applyBorder="1" applyAlignment="1" applyProtection="1">
      <alignment horizontal="right"/>
      <protection/>
    </xf>
    <xf numFmtId="171" fontId="0" fillId="0" borderId="15" xfId="46" applyNumberFormat="1" applyFont="1" applyFill="1" applyBorder="1" applyAlignment="1" applyProtection="1">
      <alignment horizontal="right" vertical="top"/>
      <protection/>
    </xf>
    <xf numFmtId="171" fontId="0" fillId="0" borderId="23" xfId="46" applyNumberFormat="1" applyFont="1" applyFill="1" applyBorder="1" applyAlignment="1" applyProtection="1">
      <alignment horizontal="right"/>
      <protection/>
    </xf>
    <xf numFmtId="171" fontId="0" fillId="0" borderId="15" xfId="46" applyNumberFormat="1" applyFont="1" applyFill="1" applyBorder="1" applyAlignment="1" applyProtection="1">
      <alignment horizontal="right"/>
      <protection/>
    </xf>
    <xf numFmtId="2" fontId="0" fillId="0" borderId="13" xfId="17" applyNumberFormat="1" applyFont="1" applyFill="1" applyBorder="1" applyAlignment="1" applyProtection="1">
      <alignment horizontal="left" vertical="center"/>
      <protection/>
    </xf>
    <xf numFmtId="2" fontId="0" fillId="0" borderId="22" xfId="17" applyNumberFormat="1" applyFont="1" applyFill="1" applyBorder="1" applyAlignment="1" applyProtection="1">
      <alignment horizontal="left" vertical="top" wrapText="1"/>
      <protection/>
    </xf>
    <xf numFmtId="171" fontId="0" fillId="0" borderId="22" xfId="46" applyNumberFormat="1" applyFont="1" applyFill="1" applyBorder="1" applyAlignment="1" applyProtection="1">
      <alignment horizontal="right"/>
      <protection/>
    </xf>
    <xf numFmtId="171" fontId="5" fillId="0" borderId="31" xfId="46" applyNumberFormat="1" applyFont="1" applyFill="1" applyBorder="1" applyAlignment="1" applyProtection="1">
      <alignment horizontal="right"/>
      <protection/>
    </xf>
    <xf numFmtId="171" fontId="0" fillId="0" borderId="11" xfId="46" applyNumberFormat="1" applyFont="1" applyFill="1" applyBorder="1" applyAlignment="1" applyProtection="1">
      <alignment horizontal="right"/>
      <protection/>
    </xf>
    <xf numFmtId="2" fontId="0" fillId="0" borderId="16" xfId="0" applyNumberFormat="1" applyFont="1" applyFill="1" applyBorder="1" applyAlignment="1">
      <alignment horizontal="left"/>
    </xf>
    <xf numFmtId="2" fontId="5" fillId="0" borderId="0" xfId="0" applyNumberFormat="1" applyFont="1" applyFill="1" applyBorder="1" applyAlignment="1">
      <alignment/>
    </xf>
    <xf numFmtId="182" fontId="0" fillId="0" borderId="0" xfId="46" applyNumberFormat="1" applyFont="1" applyFill="1" applyBorder="1" applyAlignment="1">
      <alignment/>
    </xf>
    <xf numFmtId="0" fontId="0" fillId="0" borderId="32" xfId="0" applyFont="1" applyFill="1" applyBorder="1" applyAlignment="1">
      <alignment/>
    </xf>
    <xf numFmtId="0" fontId="0" fillId="0" borderId="27" xfId="0" applyFont="1" applyFill="1" applyBorder="1" applyAlignment="1">
      <alignment/>
    </xf>
    <xf numFmtId="180" fontId="0" fillId="0" borderId="17" xfId="46" applyNumberFormat="1" applyFont="1" applyFill="1" applyBorder="1" applyAlignment="1">
      <alignment horizontal="right"/>
    </xf>
    <xf numFmtId="0" fontId="5" fillId="0" borderId="0" xfId="0" applyFont="1" applyFill="1" applyBorder="1" applyAlignment="1">
      <alignment horizontal="left"/>
    </xf>
    <xf numFmtId="171" fontId="0" fillId="0" borderId="0" xfId="0" applyNumberFormat="1" applyFont="1" applyFill="1" applyBorder="1" applyAlignment="1">
      <alignment/>
    </xf>
    <xf numFmtId="9" fontId="5" fillId="0" borderId="0" xfId="72" applyFont="1" applyFill="1" applyBorder="1" applyAlignment="1">
      <alignment horizontal="left"/>
    </xf>
    <xf numFmtId="0" fontId="13" fillId="0" borderId="21" xfId="0" applyFont="1" applyFill="1" applyBorder="1" applyAlignment="1">
      <alignment horizontal="left" indent="1"/>
    </xf>
    <xf numFmtId="0" fontId="11" fillId="0" borderId="15" xfId="0" applyFont="1" applyFill="1" applyBorder="1" applyAlignment="1">
      <alignment/>
    </xf>
    <xf numFmtId="180" fontId="11" fillId="0" borderId="15" xfId="46" applyNumberFormat="1" applyFont="1" applyFill="1" applyBorder="1" applyAlignment="1">
      <alignment/>
    </xf>
    <xf numFmtId="0" fontId="0" fillId="0" borderId="0" xfId="0" applyFont="1" applyBorder="1" applyAlignment="1">
      <alignment horizontal="left"/>
    </xf>
    <xf numFmtId="180" fontId="12" fillId="0" borderId="16" xfId="46" applyNumberFormat="1" applyFont="1" applyFill="1" applyBorder="1" applyAlignment="1">
      <alignment/>
    </xf>
    <xf numFmtId="180" fontId="12" fillId="0" borderId="13" xfId="46" applyNumberFormat="1" applyFont="1" applyFill="1" applyBorder="1" applyAlignment="1">
      <alignment/>
    </xf>
    <xf numFmtId="180" fontId="12" fillId="0" borderId="15" xfId="46" applyNumberFormat="1" applyFont="1" applyFill="1" applyBorder="1" applyAlignment="1">
      <alignment/>
    </xf>
    <xf numFmtId="0" fontId="5" fillId="0" borderId="26" xfId="0" applyFont="1" applyFill="1" applyBorder="1" applyAlignment="1">
      <alignment horizontal="left"/>
    </xf>
    <xf numFmtId="180" fontId="11" fillId="0" borderId="24" xfId="46" applyNumberFormat="1" applyFont="1" applyFill="1" applyBorder="1" applyAlignment="1">
      <alignment/>
    </xf>
    <xf numFmtId="0" fontId="5" fillId="0" borderId="26" xfId="0" applyFont="1" applyFill="1" applyBorder="1" applyAlignment="1">
      <alignment/>
    </xf>
    <xf numFmtId="0" fontId="0" fillId="0" borderId="0" xfId="0" applyFont="1" applyAlignment="1">
      <alignment horizontal="justify" vertical="top" wrapText="1"/>
    </xf>
    <xf numFmtId="0" fontId="5" fillId="0" borderId="0" xfId="0" applyFont="1" applyFill="1" applyBorder="1" applyAlignment="1">
      <alignment horizontal="justify" vertical="top" wrapText="1"/>
    </xf>
    <xf numFmtId="0" fontId="0" fillId="0" borderId="0" xfId="69" applyFont="1" applyAlignment="1">
      <alignment/>
    </xf>
    <xf numFmtId="0" fontId="5" fillId="0" borderId="0" xfId="69" applyFont="1" applyFill="1" applyBorder="1" applyAlignment="1">
      <alignment horizontal="justify" vertical="top" wrapText="1"/>
    </xf>
    <xf numFmtId="0" fontId="0" fillId="0" borderId="0" xfId="0" applyFont="1" applyFill="1" applyBorder="1" applyAlignment="1">
      <alignment horizontal="justify" vertical="top" wrapText="1"/>
    </xf>
    <xf numFmtId="0" fontId="5" fillId="0" borderId="0" xfId="0" applyFont="1" applyBorder="1" applyAlignment="1">
      <alignment/>
    </xf>
    <xf numFmtId="180" fontId="12" fillId="0" borderId="0" xfId="0" applyNumberFormat="1" applyFont="1" applyFill="1" applyBorder="1" applyAlignment="1">
      <alignment/>
    </xf>
    <xf numFmtId="0" fontId="12" fillId="0" borderId="0" xfId="0" applyFont="1" applyFill="1" applyBorder="1" applyAlignment="1">
      <alignment/>
    </xf>
    <xf numFmtId="0" fontId="14" fillId="0" borderId="0" xfId="0" applyNumberFormat="1" applyFont="1" applyFill="1" applyBorder="1" applyAlignment="1">
      <alignment horizontal="left" indent="5"/>
    </xf>
    <xf numFmtId="0" fontId="15" fillId="0" borderId="0" xfId="0" applyNumberFormat="1" applyFont="1" applyFill="1" applyBorder="1" applyAlignment="1">
      <alignment horizontal="left"/>
    </xf>
    <xf numFmtId="0" fontId="12" fillId="0" borderId="0" xfId="0" applyNumberFormat="1" applyFont="1" applyFill="1" applyBorder="1" applyAlignment="1">
      <alignment horizontal="left" indent="6"/>
    </xf>
    <xf numFmtId="0" fontId="0" fillId="0" borderId="0" xfId="0" applyNumberFormat="1" applyFont="1" applyFill="1" applyBorder="1" applyAlignment="1">
      <alignment horizontal="left"/>
    </xf>
    <xf numFmtId="176" fontId="0" fillId="0" borderId="0" xfId="0" applyNumberFormat="1" applyFont="1" applyFill="1" applyBorder="1" applyAlignment="1">
      <alignment horizontal="left" indent="6"/>
    </xf>
    <xf numFmtId="0" fontId="11" fillId="0" borderId="0" xfId="0" applyNumberFormat="1" applyFont="1" applyFill="1" applyBorder="1" applyAlignment="1">
      <alignment horizontal="left" indent="6"/>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left" indent="6"/>
    </xf>
    <xf numFmtId="176" fontId="0" fillId="0" borderId="0" xfId="0" applyNumberFormat="1" applyFont="1" applyFill="1" applyAlignment="1">
      <alignment/>
    </xf>
    <xf numFmtId="0" fontId="3" fillId="0" borderId="0" xfId="67" applyFont="1" applyFill="1" applyBorder="1" applyAlignment="1">
      <alignment horizontal="left" vertical="top" wrapText="1"/>
      <protection/>
    </xf>
    <xf numFmtId="0" fontId="3" fillId="0" borderId="0" xfId="67" applyFont="1" applyFill="1" applyBorder="1" applyAlignment="1">
      <alignment horizontal="justify" vertical="justify"/>
      <protection/>
    </xf>
    <xf numFmtId="0" fontId="3" fillId="0" borderId="0" xfId="67" applyFont="1" applyFill="1" applyBorder="1" applyAlignment="1">
      <alignment horizontal="justify" vertical="justify" wrapText="1"/>
      <protection/>
    </xf>
    <xf numFmtId="0" fontId="5" fillId="0" borderId="21" xfId="68" applyFont="1" applyFill="1" applyBorder="1" applyAlignment="1">
      <alignment horizontal="center"/>
    </xf>
    <xf numFmtId="0" fontId="5" fillId="0" borderId="20" xfId="68" applyFont="1" applyFill="1" applyBorder="1" applyAlignment="1">
      <alignment horizontal="center"/>
    </xf>
    <xf numFmtId="0" fontId="5" fillId="0" borderId="18" xfId="68" applyFont="1" applyFill="1" applyBorder="1" applyAlignment="1">
      <alignment horizontal="center"/>
    </xf>
    <xf numFmtId="0" fontId="0" fillId="0" borderId="16" xfId="68" applyFont="1" applyFill="1" applyBorder="1" applyAlignment="1">
      <alignment horizontal="center"/>
    </xf>
    <xf numFmtId="0" fontId="0" fillId="0" borderId="0" xfId="68" applyFont="1" applyFill="1" applyBorder="1" applyAlignment="1">
      <alignment horizontal="center"/>
    </xf>
    <xf numFmtId="0" fontId="0" fillId="0" borderId="15" xfId="68" applyFont="1" applyFill="1" applyBorder="1" applyAlignment="1">
      <alignment horizontal="center"/>
    </xf>
    <xf numFmtId="0" fontId="4" fillId="0" borderId="16" xfId="67" applyFont="1" applyFill="1" applyBorder="1" applyAlignment="1">
      <alignment horizontal="center" wrapText="1"/>
      <protection/>
    </xf>
    <xf numFmtId="0" fontId="4" fillId="0" borderId="0" xfId="67" applyFont="1" applyFill="1" applyBorder="1" applyAlignment="1">
      <alignment horizontal="center" wrapText="1"/>
      <protection/>
    </xf>
    <xf numFmtId="0" fontId="4" fillId="0" borderId="15" xfId="67" applyFont="1" applyFill="1" applyBorder="1" applyAlignment="1">
      <alignment horizontal="center" wrapText="1"/>
      <protection/>
    </xf>
    <xf numFmtId="176" fontId="0" fillId="0" borderId="32" xfId="68" applyNumberFormat="1" applyFont="1" applyFill="1" applyBorder="1" applyAlignment="1">
      <alignment horizontal="center"/>
    </xf>
    <xf numFmtId="176" fontId="0" fillId="0" borderId="27" xfId="68" applyNumberFormat="1" applyFont="1" applyFill="1" applyBorder="1" applyAlignment="1">
      <alignment horizontal="center"/>
    </xf>
    <xf numFmtId="176" fontId="0" fillId="0" borderId="32" xfId="0" applyNumberFormat="1" applyFont="1" applyFill="1" applyBorder="1" applyAlignment="1">
      <alignment horizontal="center"/>
    </xf>
    <xf numFmtId="176" fontId="0" fillId="0" borderId="27" xfId="0" applyNumberFormat="1" applyFont="1" applyFill="1" applyBorder="1" applyAlignment="1">
      <alignment horizontal="center"/>
    </xf>
    <xf numFmtId="176" fontId="0" fillId="0" borderId="13" xfId="0" applyNumberFormat="1" applyFont="1" applyFill="1" applyBorder="1" applyAlignment="1">
      <alignment horizontal="center"/>
    </xf>
    <xf numFmtId="176" fontId="0" fillId="0" borderId="11" xfId="0" applyNumberFormat="1" applyFont="1" applyFill="1" applyBorder="1" applyAlignment="1">
      <alignment horizontal="center"/>
    </xf>
    <xf numFmtId="0" fontId="0" fillId="0" borderId="32" xfId="0" applyFont="1" applyBorder="1" applyAlignment="1">
      <alignment horizontal="center"/>
    </xf>
    <xf numFmtId="0" fontId="0" fillId="0" borderId="27" xfId="0" applyFont="1" applyBorder="1" applyAlignment="1">
      <alignment horizontal="center"/>
    </xf>
    <xf numFmtId="176" fontId="0" fillId="0" borderId="33" xfId="0" applyNumberFormat="1" applyFont="1" applyFill="1" applyBorder="1" applyAlignment="1">
      <alignment horizontal="center"/>
    </xf>
    <xf numFmtId="175" fontId="3" fillId="0" borderId="0" xfId="67" applyNumberFormat="1" applyFont="1" applyFill="1" applyBorder="1" applyAlignment="1">
      <alignment horizontal="justify" vertical="top" wrapText="1"/>
      <protection/>
    </xf>
    <xf numFmtId="0" fontId="3" fillId="0" borderId="0" xfId="67" applyFont="1" applyFill="1" applyBorder="1" applyAlignment="1">
      <alignment horizontal="left" vertical="justify" wrapText="1"/>
      <protection/>
    </xf>
    <xf numFmtId="0" fontId="0" fillId="0" borderId="0" xfId="0" applyAlignment="1">
      <alignment horizontal="left" vertical="justify" wrapText="1"/>
    </xf>
    <xf numFmtId="0" fontId="0" fillId="0" borderId="0" xfId="0" applyAlignment="1">
      <alignment horizontal="justify" vertical="justify" wrapText="1"/>
    </xf>
    <xf numFmtId="0" fontId="0" fillId="0" borderId="0" xfId="0" applyFont="1" applyFill="1" applyBorder="1" applyAlignment="1">
      <alignment horizontal="justify" vertical="top" wrapText="1"/>
    </xf>
    <xf numFmtId="176" fontId="0" fillId="0" borderId="21" xfId="0" applyNumberFormat="1" applyFont="1" applyFill="1" applyBorder="1" applyAlignment="1">
      <alignment horizontal="center"/>
    </xf>
    <xf numFmtId="176" fontId="0" fillId="0" borderId="18" xfId="0" applyNumberFormat="1" applyFont="1" applyFill="1" applyBorder="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69" applyFont="1" applyAlignment="1">
      <alignment horizontal="left" vertical="top" wrapText="1"/>
    </xf>
    <xf numFmtId="0" fontId="11" fillId="0" borderId="21" xfId="0" applyFont="1" applyFill="1" applyBorder="1" applyAlignment="1">
      <alignment horizontal="center"/>
    </xf>
    <xf numFmtId="0" fontId="11" fillId="0" borderId="20" xfId="0" applyFont="1" applyFill="1" applyBorder="1" applyAlignment="1">
      <alignment horizontal="center"/>
    </xf>
    <xf numFmtId="0" fontId="11" fillId="0" borderId="18" xfId="0" applyFont="1" applyFill="1" applyBorder="1" applyAlignment="1">
      <alignment horizontal="center"/>
    </xf>
    <xf numFmtId="0" fontId="12" fillId="0" borderId="16" xfId="0" applyFont="1" applyFill="1" applyBorder="1" applyAlignment="1">
      <alignment horizontal="center"/>
    </xf>
    <xf numFmtId="0" fontId="12" fillId="0" borderId="0" xfId="0" applyFont="1" applyFill="1" applyBorder="1" applyAlignment="1">
      <alignment horizontal="center"/>
    </xf>
    <xf numFmtId="0" fontId="12" fillId="0" borderId="15" xfId="0" applyFont="1" applyFill="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cellXfs>
  <cellStyles count="62">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_New Format Sept 08" xfId="49"/>
    <cellStyle name="Currency" xfId="50"/>
    <cellStyle name="Currency [0]" xfId="51"/>
    <cellStyle name="DataPilot Category" xfId="52"/>
    <cellStyle name="Euro" xfId="53"/>
    <cellStyle name="Excel Built-in Normal"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_Copy of Tax Break-up-1" xfId="66"/>
    <cellStyle name="Normal_CFS 18-05-07 - 19-06-07" xfId="67"/>
    <cellStyle name="Normal_New Format Sept 08" xfId="68"/>
    <cellStyle name="Normal_PLBS-Jun-10"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mahapatra19411.SPIL\My%20Documents\27.05.2008(%20Consol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udayb\LOCALS~1\Temp\notesACDC9E\Detailed%20break%20up%20to%20sept%2010%20SVV%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40322.034761689814</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tr + qtr (2)"/>
      <sheetName val="R_d Exp_ Details Sept 10"/>
      <sheetName val="Tax Break up Sept10 final"/>
      <sheetName val="Profit Reconciliation 10 "/>
      <sheetName val="Other Income Sept 10 final"/>
      <sheetName val="Sept 10 Qtr"/>
      <sheetName val="% to sales result sept 10"/>
      <sheetName val="Interest Sept 10 (2)"/>
      <sheetName val="Sept 10 Six Month "/>
      <sheetName val="Unrealised profit Sept 10"/>
      <sheetName val="Sales Breakup Sept 10"/>
      <sheetName val="sales Sept 10"/>
      <sheetName val="Other Income Sept 10"/>
      <sheetName val="Salary"/>
      <sheetName val="Other Expenditure"/>
      <sheetName val="Other income"/>
      <sheetName val="June 10"/>
      <sheetName val="Sept 09 six Month"/>
      <sheetName val="Sept 09 QTR"/>
      <sheetName val="Qtr + qtr"/>
      <sheetName val="Gemcitabin effect sept 10"/>
      <sheetName val="Unrealised profit March 10 "/>
      <sheetName val="Income TAX Sept 10"/>
      <sheetName val="Interest Sept 10"/>
      <sheetName val="R_d Exp_ Details  March10"/>
      <sheetName val="Other Income March 10"/>
      <sheetName val="Interest 08_NET 09-10  "/>
      <sheetName val="Exchange rate "/>
      <sheetName val="Profit Reco March 10"/>
      <sheetName val="Minority share"/>
      <sheetName val="Exchange diff on pur &amp; sales"/>
      <sheetName val="BSPL _ 30_06_07"/>
      <sheetName val="MATERIAL VARIANCE"/>
    </sheetNames>
    <sheetDataSet>
      <sheetData sheetId="1">
        <row r="11">
          <cell r="N11">
            <v>418</v>
          </cell>
          <cell r="O11">
            <v>7198.4</v>
          </cell>
        </row>
        <row r="21">
          <cell r="N21">
            <v>590</v>
          </cell>
          <cell r="O21">
            <v>12804</v>
          </cell>
        </row>
      </sheetData>
      <sheetData sheetId="5">
        <row r="141">
          <cell r="D141">
            <v>-2126</v>
          </cell>
          <cell r="F141">
            <v>5558.887632144</v>
          </cell>
          <cell r="H141">
            <v>5322.26475630208</v>
          </cell>
          <cell r="I141">
            <v>28001.901471551988</v>
          </cell>
          <cell r="J141">
            <v>4620</v>
          </cell>
          <cell r="K141">
            <v>14557.666327719999</v>
          </cell>
          <cell r="M141">
            <v>3865.4756015999997</v>
          </cell>
          <cell r="N141">
            <v>-3677.866395948</v>
          </cell>
          <cell r="O141">
            <v>33935.903892392</v>
          </cell>
          <cell r="P141">
            <v>3517.8397408399996</v>
          </cell>
          <cell r="Q141">
            <v>2315.7000000000003</v>
          </cell>
          <cell r="S141">
            <v>-594.76</v>
          </cell>
          <cell r="X141">
            <v>336.5726590130652</v>
          </cell>
        </row>
      </sheetData>
      <sheetData sheetId="8">
        <row r="142">
          <cell r="D142">
            <v>-4255</v>
          </cell>
          <cell r="F142">
            <v>4683.1</v>
          </cell>
          <cell r="H142">
            <v>-2112.5200587899144</v>
          </cell>
          <cell r="I142">
            <v>64920.82010595502</v>
          </cell>
          <cell r="J142">
            <v>8703</v>
          </cell>
          <cell r="K142">
            <v>27018.4</v>
          </cell>
          <cell r="M142">
            <v>7329.7</v>
          </cell>
          <cell r="N142">
            <v>-5709.6</v>
          </cell>
          <cell r="O142">
            <v>62817.16</v>
          </cell>
          <cell r="P142">
            <v>7537.7</v>
          </cell>
          <cell r="Q142">
            <v>5089</v>
          </cell>
          <cell r="S142">
            <v>-2397.86</v>
          </cell>
          <cell r="W142">
            <v>1667.915570000002</v>
          </cell>
        </row>
      </sheetData>
      <sheetData sheetId="10">
        <row r="8">
          <cell r="AB8">
            <v>64086</v>
          </cell>
        </row>
        <row r="9">
          <cell r="AB9">
            <v>2934</v>
          </cell>
        </row>
        <row r="10">
          <cell r="AB10">
            <v>52</v>
          </cell>
        </row>
        <row r="20">
          <cell r="AB20">
            <v>123928</v>
          </cell>
        </row>
        <row r="21">
          <cell r="AB21">
            <v>6285</v>
          </cell>
        </row>
        <row r="22">
          <cell r="AB22">
            <v>95</v>
          </cell>
        </row>
        <row r="33">
          <cell r="AB33">
            <v>59599.94</v>
          </cell>
        </row>
        <row r="34">
          <cell r="AB34">
            <v>12184.167754076</v>
          </cell>
        </row>
        <row r="35">
          <cell r="AB35">
            <v>276.8</v>
          </cell>
        </row>
        <row r="45">
          <cell r="AB45">
            <v>127419.90775407603</v>
          </cell>
        </row>
        <row r="46">
          <cell r="AB46">
            <v>23219.199999999997</v>
          </cell>
        </row>
        <row r="47">
          <cell r="AB47">
            <v>285.2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G128"/>
  <sheetViews>
    <sheetView tabSelected="1" view="pageBreakPreview" zoomScaleSheetLayoutView="100" zoomScalePageLayoutView="0" workbookViewId="0" topLeftCell="A1">
      <selection activeCell="B91" sqref="B91"/>
    </sheetView>
  </sheetViews>
  <sheetFormatPr defaultColWidth="9.140625" defaultRowHeight="12.75"/>
  <cols>
    <col min="1" max="1" width="3.00390625" style="1" customWidth="1"/>
    <col min="2" max="2" width="67.8515625" style="2" customWidth="1"/>
    <col min="3" max="4" width="12.421875" style="1" customWidth="1"/>
    <col min="5" max="5" width="12.8515625" style="1" customWidth="1"/>
    <col min="6" max="6" width="12.7109375" style="1" customWidth="1"/>
    <col min="7" max="7" width="13.140625" style="1" customWidth="1"/>
    <col min="8" max="16384" width="9.140625" style="1" customWidth="1"/>
  </cols>
  <sheetData>
    <row r="1" spans="1:7" ht="12.75">
      <c r="A1" s="284" t="s">
        <v>103</v>
      </c>
      <c r="B1" s="285"/>
      <c r="C1" s="285"/>
      <c r="D1" s="285"/>
      <c r="E1" s="285"/>
      <c r="F1" s="285"/>
      <c r="G1" s="286"/>
    </row>
    <row r="2" spans="1:7" ht="12.75">
      <c r="A2" s="287" t="s">
        <v>102</v>
      </c>
      <c r="B2" s="288"/>
      <c r="C2" s="288"/>
      <c r="D2" s="288"/>
      <c r="E2" s="288"/>
      <c r="F2" s="288"/>
      <c r="G2" s="289"/>
    </row>
    <row r="3" spans="1:7" ht="12.75">
      <c r="A3" s="287" t="s">
        <v>101</v>
      </c>
      <c r="B3" s="288"/>
      <c r="C3" s="288"/>
      <c r="D3" s="288"/>
      <c r="E3" s="288"/>
      <c r="F3" s="288"/>
      <c r="G3" s="289"/>
    </row>
    <row r="4" spans="1:7" ht="12.75">
      <c r="A4" s="290" t="s">
        <v>100</v>
      </c>
      <c r="B4" s="291"/>
      <c r="C4" s="291"/>
      <c r="D4" s="291"/>
      <c r="E4" s="291"/>
      <c r="F4" s="291"/>
      <c r="G4" s="292"/>
    </row>
    <row r="5" spans="1:7" ht="12.75">
      <c r="A5" s="170"/>
      <c r="B5" s="192"/>
      <c r="C5" s="191"/>
      <c r="D5" s="191"/>
      <c r="E5" s="191"/>
      <c r="F5" s="191"/>
      <c r="G5" s="190" t="s">
        <v>99</v>
      </c>
    </row>
    <row r="6" spans="1:7" ht="12.75">
      <c r="A6" s="189"/>
      <c r="B6" s="182"/>
      <c r="C6" s="293" t="s">
        <v>30</v>
      </c>
      <c r="D6" s="294"/>
      <c r="E6" s="293" t="s">
        <v>29</v>
      </c>
      <c r="F6" s="294"/>
      <c r="G6" s="188" t="s">
        <v>98</v>
      </c>
    </row>
    <row r="7" spans="1:7" ht="12.75">
      <c r="A7" s="170"/>
      <c r="B7" s="163"/>
      <c r="C7" s="71" t="s">
        <v>27</v>
      </c>
      <c r="D7" s="72" t="s">
        <v>26</v>
      </c>
      <c r="E7" s="71" t="s">
        <v>27</v>
      </c>
      <c r="F7" s="71" t="s">
        <v>26</v>
      </c>
      <c r="G7" s="187" t="s">
        <v>97</v>
      </c>
    </row>
    <row r="8" spans="1:7" ht="12.75">
      <c r="A8" s="186"/>
      <c r="B8" s="185"/>
      <c r="C8" s="67" t="s">
        <v>24</v>
      </c>
      <c r="D8" s="67" t="s">
        <v>24</v>
      </c>
      <c r="E8" s="67" t="s">
        <v>24</v>
      </c>
      <c r="F8" s="67" t="s">
        <v>24</v>
      </c>
      <c r="G8" s="184" t="s">
        <v>23</v>
      </c>
    </row>
    <row r="9" spans="1:7" ht="12.75">
      <c r="A9" s="183" t="s">
        <v>96</v>
      </c>
      <c r="B9" s="182"/>
      <c r="C9" s="180"/>
      <c r="D9" s="181"/>
      <c r="E9" s="180"/>
      <c r="F9" s="179"/>
      <c r="G9" s="178"/>
    </row>
    <row r="10" spans="1:7" ht="12.75">
      <c r="A10" s="171" t="s">
        <v>95</v>
      </c>
      <c r="B10" s="163"/>
      <c r="C10" s="175">
        <f>C108+'[5]Sept 10 Qtr'!D141</f>
        <v>137006.907754076</v>
      </c>
      <c r="D10" s="177">
        <v>118516.73</v>
      </c>
      <c r="E10" s="176">
        <f>E108+'[5]Sept 10 Six Month '!D142</f>
        <v>276977.307754076</v>
      </c>
      <c r="F10" s="175">
        <v>197276.03</v>
      </c>
      <c r="G10" s="175">
        <v>410277</v>
      </c>
    </row>
    <row r="11" spans="1:7" ht="12.75">
      <c r="A11" s="167" t="s">
        <v>94</v>
      </c>
      <c r="B11" s="163"/>
      <c r="C11" s="172">
        <f>C10</f>
        <v>137006.907754076</v>
      </c>
      <c r="D11" s="172">
        <f>D10</f>
        <v>118516.73</v>
      </c>
      <c r="E11" s="173">
        <f>E10</f>
        <v>276977.307754076</v>
      </c>
      <c r="F11" s="172">
        <f>F10</f>
        <v>197276.03</v>
      </c>
      <c r="G11" s="172">
        <f>G10</f>
        <v>410277</v>
      </c>
    </row>
    <row r="12" spans="1:7" ht="12.75">
      <c r="A12" s="167" t="s">
        <v>93</v>
      </c>
      <c r="B12" s="163"/>
      <c r="C12" s="164"/>
      <c r="D12" s="166"/>
      <c r="E12" s="165"/>
      <c r="F12" s="164"/>
      <c r="G12" s="164"/>
    </row>
    <row r="13" spans="1:7" ht="12.75">
      <c r="A13" s="171" t="s">
        <v>92</v>
      </c>
      <c r="B13" s="163"/>
      <c r="C13" s="161">
        <f>'[5]Sept 10 Qtr'!H141</f>
        <v>5322.26475630208</v>
      </c>
      <c r="D13" s="162">
        <v>583.1285111490024</v>
      </c>
      <c r="E13" s="168">
        <f>'[5]Sept 10 Six Month '!H142</f>
        <v>-2112.5200587899144</v>
      </c>
      <c r="F13" s="161">
        <v>-7884.333797820002</v>
      </c>
      <c r="G13" s="161">
        <v>-3244</v>
      </c>
    </row>
    <row r="14" spans="1:7" ht="12.75">
      <c r="A14" s="171" t="s">
        <v>91</v>
      </c>
      <c r="B14" s="163"/>
      <c r="C14" s="168">
        <f>'[5]Sept 10 Qtr'!I141</f>
        <v>28001.901471551988</v>
      </c>
      <c r="D14" s="162">
        <v>26003.111797056816</v>
      </c>
      <c r="E14" s="168">
        <f>'[5]Sept 10 Six Month '!I142</f>
        <v>64920.82010595502</v>
      </c>
      <c r="F14" s="168">
        <v>58079.04840985997</v>
      </c>
      <c r="G14" s="161">
        <v>99323</v>
      </c>
    </row>
    <row r="15" spans="1:7" ht="12.75">
      <c r="A15" s="171" t="s">
        <v>90</v>
      </c>
      <c r="B15" s="163"/>
      <c r="C15" s="168">
        <f>'[5]Sept 10 Qtr'!J141</f>
        <v>4620</v>
      </c>
      <c r="D15" s="162">
        <v>1991</v>
      </c>
      <c r="E15" s="168">
        <f>'[5]Sept 10 Six Month '!J142</f>
        <v>8703</v>
      </c>
      <c r="F15" s="168">
        <v>4399</v>
      </c>
      <c r="G15" s="161">
        <v>13704</v>
      </c>
    </row>
    <row r="16" spans="1:7" ht="12.75">
      <c r="A16" s="171" t="s">
        <v>89</v>
      </c>
      <c r="B16" s="163"/>
      <c r="C16" s="168">
        <f>'[5]Sept 10 Qtr'!K141</f>
        <v>14557.666327719999</v>
      </c>
      <c r="D16" s="162">
        <v>12489.89</v>
      </c>
      <c r="E16" s="168">
        <f>'[5]Sept 10 Six Month '!K142</f>
        <v>27018.4</v>
      </c>
      <c r="F16" s="168">
        <v>24998.69</v>
      </c>
      <c r="G16" s="161">
        <v>48221</v>
      </c>
    </row>
    <row r="17" spans="1:7" ht="12.75">
      <c r="A17" s="171" t="s">
        <v>88</v>
      </c>
      <c r="B17" s="163"/>
      <c r="C17" s="168">
        <f>'[5]Sept 10 Qtr'!P141</f>
        <v>3517.8397408399996</v>
      </c>
      <c r="D17" s="162">
        <v>3789.77</v>
      </c>
      <c r="E17" s="168">
        <f>'[5]Sept 10 Six Month '!P142</f>
        <v>7537.7</v>
      </c>
      <c r="F17" s="168">
        <v>7547.97</v>
      </c>
      <c r="G17" s="161">
        <v>15331</v>
      </c>
    </row>
    <row r="18" spans="1:7" ht="12.75">
      <c r="A18" s="171" t="s">
        <v>87</v>
      </c>
      <c r="B18" s="163"/>
      <c r="C18" s="168">
        <f>'[5]Sept 10 Qtr'!M141+'[5]Sept 10 Qtr'!O141</f>
        <v>37801.379493992004</v>
      </c>
      <c r="D18" s="162">
        <v>32719.658929499998</v>
      </c>
      <c r="E18" s="168">
        <f>'[5]Sept 10 Six Month '!M142+'[5]Sept 10 Six Month '!O142</f>
        <v>70146.86</v>
      </c>
      <c r="F18" s="168">
        <v>60094.63736</v>
      </c>
      <c r="G18" s="161">
        <v>115992</v>
      </c>
    </row>
    <row r="19" spans="1:7" ht="12.75">
      <c r="A19" s="167" t="s">
        <v>86</v>
      </c>
      <c r="B19" s="163"/>
      <c r="C19" s="173">
        <f>SUM(C13:C18)</f>
        <v>93821.05179040607</v>
      </c>
      <c r="D19" s="174">
        <v>77576.5592377058</v>
      </c>
      <c r="E19" s="173">
        <f>SUM(E13:E18)</f>
        <v>176214.2600471651</v>
      </c>
      <c r="F19" s="173">
        <v>147236.01197203997</v>
      </c>
      <c r="G19" s="172">
        <v>289327</v>
      </c>
    </row>
    <row r="20" spans="1:7" ht="12.75">
      <c r="A20" s="167" t="s">
        <v>85</v>
      </c>
      <c r="B20" s="163"/>
      <c r="C20" s="172">
        <f>SUM(C11-C19)</f>
        <v>43185.855963669936</v>
      </c>
      <c r="D20" s="174">
        <v>40940.170762294176</v>
      </c>
      <c r="E20" s="173">
        <f>SUM(E11-E19)</f>
        <v>100763.04770691093</v>
      </c>
      <c r="F20" s="172">
        <v>50040.01802796006</v>
      </c>
      <c r="G20" s="172">
        <v>120950</v>
      </c>
    </row>
    <row r="21" spans="1:7" ht="12.75">
      <c r="A21" s="171" t="s">
        <v>4</v>
      </c>
      <c r="B21" s="163"/>
      <c r="C21" s="161">
        <f>'[5]Sept 10 Qtr'!F141</f>
        <v>5558.887632144</v>
      </c>
      <c r="D21" s="162">
        <v>6637.0597012658</v>
      </c>
      <c r="E21" s="168">
        <f>'[5]Sept 10 Six Month '!F142</f>
        <v>4683.1</v>
      </c>
      <c r="F21" s="161">
        <v>9345.38736</v>
      </c>
      <c r="G21" s="161">
        <v>9145</v>
      </c>
    </row>
    <row r="22" spans="1:7" ht="12.75">
      <c r="A22" s="167" t="s">
        <v>84</v>
      </c>
      <c r="B22" s="163"/>
      <c r="C22" s="164">
        <f>C20+C21</f>
        <v>48744.74359581394</v>
      </c>
      <c r="D22" s="166">
        <v>47577.23046355997</v>
      </c>
      <c r="E22" s="165">
        <f>E20+E21</f>
        <v>105446.14770691094</v>
      </c>
      <c r="F22" s="164">
        <v>59385.40538796006</v>
      </c>
      <c r="G22" s="164">
        <v>130095</v>
      </c>
    </row>
    <row r="23" spans="1:7" ht="12.75">
      <c r="A23" s="171" t="s">
        <v>5</v>
      </c>
      <c r="B23" s="163"/>
      <c r="C23" s="161">
        <f>-'[5]Sept 10 Qtr'!N141</f>
        <v>3677.866395948</v>
      </c>
      <c r="D23" s="162">
        <v>3247.46</v>
      </c>
      <c r="E23" s="168">
        <f>-'[5]Sept 10 Six Month '!N142</f>
        <v>5709.6</v>
      </c>
      <c r="F23" s="161">
        <v>6571.4</v>
      </c>
      <c r="G23" s="161">
        <v>11389</v>
      </c>
    </row>
    <row r="24" spans="1:7" ht="12.75">
      <c r="A24" s="167" t="s">
        <v>83</v>
      </c>
      <c r="B24" s="163"/>
      <c r="C24" s="164">
        <f>C22+C23</f>
        <v>52422.60999176194</v>
      </c>
      <c r="D24" s="166">
        <v>50823.69046355997</v>
      </c>
      <c r="E24" s="165">
        <f>E22+E23</f>
        <v>111155.74770691094</v>
      </c>
      <c r="F24" s="164">
        <v>65955.80538796006</v>
      </c>
      <c r="G24" s="164">
        <v>141484</v>
      </c>
    </row>
    <row r="25" spans="1:7" ht="12.75">
      <c r="A25" s="170" t="s">
        <v>82</v>
      </c>
      <c r="B25" s="163"/>
      <c r="C25" s="161">
        <f>'[5]Sept 10 Qtr'!Q141+'[5]Sept 10 Qtr'!S141</f>
        <v>1720.9400000000003</v>
      </c>
      <c r="D25" s="162">
        <v>3996.2</v>
      </c>
      <c r="E25" s="168">
        <f>'[5]Sept 10 Six Month '!Q142+'[5]Sept 10 Six Month '!S142</f>
        <v>2691.14</v>
      </c>
      <c r="F25" s="161">
        <v>4307.3</v>
      </c>
      <c r="G25" s="161">
        <v>6786</v>
      </c>
    </row>
    <row r="26" spans="1:7" ht="12.75">
      <c r="A26" s="167" t="s">
        <v>81</v>
      </c>
      <c r="B26" s="163"/>
      <c r="C26" s="164">
        <f>C24-C25</f>
        <v>50701.66999176194</v>
      </c>
      <c r="D26" s="166">
        <v>46828.490463559974</v>
      </c>
      <c r="E26" s="165">
        <f>E24-E25</f>
        <v>108464.60770691095</v>
      </c>
      <c r="F26" s="164">
        <v>61648.50538796006</v>
      </c>
      <c r="G26" s="164">
        <v>134698</v>
      </c>
    </row>
    <row r="27" spans="1:7" ht="12.75">
      <c r="A27" s="169" t="s">
        <v>80</v>
      </c>
      <c r="B27" s="163"/>
      <c r="C27" s="161">
        <f>'[5]Sept 10 Qtr'!X141</f>
        <v>336.5726590130652</v>
      </c>
      <c r="D27" s="162">
        <v>1446.7133199999969</v>
      </c>
      <c r="E27" s="168">
        <f>'[5]Sept 10 Six Month '!W142</f>
        <v>1667.915570000002</v>
      </c>
      <c r="F27" s="161">
        <v>-115.71006900000214</v>
      </c>
      <c r="G27" s="161">
        <v>-410</v>
      </c>
    </row>
    <row r="28" spans="1:7" ht="12.75">
      <c r="A28" s="167" t="s">
        <v>79</v>
      </c>
      <c r="B28" s="163"/>
      <c r="C28" s="164">
        <f>C26-C27</f>
        <v>50365.097332748875</v>
      </c>
      <c r="D28" s="166">
        <v>45380.77714355998</v>
      </c>
      <c r="E28" s="165">
        <f>E26-E27</f>
        <v>106796.69213691095</v>
      </c>
      <c r="F28" s="164">
        <v>61765.21545696006</v>
      </c>
      <c r="G28" s="164">
        <v>135108</v>
      </c>
    </row>
    <row r="29" spans="1:7" ht="12.75">
      <c r="A29" s="148" t="s">
        <v>78</v>
      </c>
      <c r="B29" s="163"/>
      <c r="C29" s="161">
        <v>10356</v>
      </c>
      <c r="D29" s="162">
        <v>10356</v>
      </c>
      <c r="E29" s="161">
        <v>10356</v>
      </c>
      <c r="F29" s="161">
        <v>10356</v>
      </c>
      <c r="G29" s="161">
        <v>10356</v>
      </c>
    </row>
    <row r="30" spans="1:7" ht="12.75" customHeight="1">
      <c r="A30" s="148" t="s">
        <v>77</v>
      </c>
      <c r="B30" s="148"/>
      <c r="C30" s="159"/>
      <c r="D30" s="160"/>
      <c r="E30" s="159"/>
      <c r="F30" s="159"/>
      <c r="G30" s="158">
        <v>772535</v>
      </c>
    </row>
    <row r="31" spans="1:7" ht="12.75">
      <c r="A31" s="157" t="s">
        <v>76</v>
      </c>
      <c r="B31" s="156"/>
      <c r="C31" s="154">
        <f>C28/(C29/5)</f>
        <v>24.31686815988262</v>
      </c>
      <c r="D31" s="155">
        <v>21.910379076651207</v>
      </c>
      <c r="E31" s="154">
        <f>E28/(E29/5)</f>
        <v>51.56271346896049</v>
      </c>
      <c r="F31" s="154">
        <v>29.820980811587518</v>
      </c>
      <c r="G31" s="154">
        <f>G28/(G29/5)</f>
        <v>65.23174971031287</v>
      </c>
    </row>
    <row r="32" spans="1:7" ht="12.75">
      <c r="A32" s="153" t="s">
        <v>75</v>
      </c>
      <c r="B32" s="152"/>
      <c r="C32" s="151"/>
      <c r="D32" s="150"/>
      <c r="E32" s="150"/>
      <c r="F32" s="150"/>
      <c r="G32" s="149"/>
    </row>
    <row r="33" spans="1:7" ht="12.75">
      <c r="A33" s="148" t="s">
        <v>70</v>
      </c>
      <c r="B33" s="147"/>
      <c r="C33" s="146">
        <v>75150151</v>
      </c>
      <c r="D33" s="145">
        <v>75154439</v>
      </c>
      <c r="E33" s="146">
        <v>75150151</v>
      </c>
      <c r="F33" s="145">
        <v>75154439</v>
      </c>
      <c r="G33" s="144">
        <v>75150451</v>
      </c>
    </row>
    <row r="34" spans="1:7" ht="12.75">
      <c r="A34" s="143" t="s">
        <v>74</v>
      </c>
      <c r="B34" s="142"/>
      <c r="C34" s="140">
        <v>36.28</v>
      </c>
      <c r="D34" s="141">
        <v>36.29</v>
      </c>
      <c r="E34" s="140">
        <v>36.28</v>
      </c>
      <c r="F34" s="139">
        <v>36.29</v>
      </c>
      <c r="G34" s="138">
        <v>36.28</v>
      </c>
    </row>
    <row r="35" spans="1:7" ht="12.75">
      <c r="A35" s="125" t="s">
        <v>73</v>
      </c>
      <c r="B35" s="135"/>
      <c r="C35" s="130"/>
      <c r="D35" s="132"/>
      <c r="E35" s="130"/>
      <c r="F35" s="130"/>
      <c r="G35" s="134"/>
    </row>
    <row r="36" spans="1:7" ht="12.75">
      <c r="A36" s="125" t="s">
        <v>72</v>
      </c>
      <c r="B36" s="135" t="s">
        <v>71</v>
      </c>
      <c r="C36" s="130"/>
      <c r="D36" s="132"/>
      <c r="E36" s="130"/>
      <c r="F36" s="130"/>
      <c r="G36" s="134"/>
    </row>
    <row r="37" spans="1:7" ht="12.75">
      <c r="A37" s="125"/>
      <c r="B37" s="133" t="s">
        <v>70</v>
      </c>
      <c r="C37" s="131">
        <v>475000</v>
      </c>
      <c r="D37" s="132">
        <v>860500</v>
      </c>
      <c r="E37" s="131">
        <v>475000</v>
      </c>
      <c r="F37" s="130">
        <v>860500</v>
      </c>
      <c r="G37" s="134">
        <v>685000</v>
      </c>
    </row>
    <row r="38" spans="1:7" ht="25.5">
      <c r="A38" s="125"/>
      <c r="B38" s="129" t="s">
        <v>69</v>
      </c>
      <c r="C38" s="127">
        <v>0.36</v>
      </c>
      <c r="D38" s="136">
        <v>0.65</v>
      </c>
      <c r="E38" s="127">
        <v>0.36</v>
      </c>
      <c r="F38" s="127">
        <v>0.65</v>
      </c>
      <c r="G38" s="126">
        <v>0.52</v>
      </c>
    </row>
    <row r="39" spans="1:7" ht="12.75">
      <c r="A39" s="125"/>
      <c r="B39" s="137" t="s">
        <v>64</v>
      </c>
      <c r="C39" s="127">
        <v>0.23</v>
      </c>
      <c r="D39" s="136">
        <v>0.41</v>
      </c>
      <c r="E39" s="127">
        <v>0.23</v>
      </c>
      <c r="F39" s="127">
        <v>0.41</v>
      </c>
      <c r="G39" s="126">
        <v>0.33</v>
      </c>
    </row>
    <row r="40" spans="1:7" ht="12.75">
      <c r="A40" s="125" t="s">
        <v>68</v>
      </c>
      <c r="B40" s="135" t="s">
        <v>67</v>
      </c>
      <c r="C40" s="130"/>
      <c r="D40" s="132"/>
      <c r="E40" s="130"/>
      <c r="F40" s="130"/>
      <c r="G40" s="134"/>
    </row>
    <row r="41" spans="1:7" ht="12.75">
      <c r="A41" s="125"/>
      <c r="B41" s="133" t="s">
        <v>66</v>
      </c>
      <c r="C41" s="131">
        <v>131491240</v>
      </c>
      <c r="D41" s="132">
        <v>131101452</v>
      </c>
      <c r="E41" s="131">
        <v>131491240</v>
      </c>
      <c r="F41" s="130">
        <v>131101452</v>
      </c>
      <c r="G41" s="130">
        <v>131280940</v>
      </c>
    </row>
    <row r="42" spans="1:7" ht="25.5">
      <c r="A42" s="125"/>
      <c r="B42" s="129" t="s">
        <v>65</v>
      </c>
      <c r="C42" s="128">
        <v>99.64</v>
      </c>
      <c r="D42" s="127">
        <v>99.35</v>
      </c>
      <c r="E42" s="128">
        <v>99.64</v>
      </c>
      <c r="F42" s="127">
        <v>99.35</v>
      </c>
      <c r="G42" s="126">
        <v>99.48</v>
      </c>
    </row>
    <row r="43" spans="1:7" ht="25.5">
      <c r="A43" s="125"/>
      <c r="B43" s="124" t="s">
        <v>64</v>
      </c>
      <c r="C43" s="123">
        <v>63.49</v>
      </c>
      <c r="D43" s="122">
        <v>63.3</v>
      </c>
      <c r="E43" s="123">
        <v>63.49</v>
      </c>
      <c r="F43" s="122">
        <v>63.3</v>
      </c>
      <c r="G43" s="121">
        <v>63.39</v>
      </c>
    </row>
    <row r="44" spans="1:7" ht="12.75">
      <c r="A44" s="120" t="s">
        <v>63</v>
      </c>
      <c r="B44" s="119"/>
      <c r="C44" s="118">
        <f>C128</f>
        <v>7198.4</v>
      </c>
      <c r="D44" s="118">
        <f>D128</f>
        <v>5668</v>
      </c>
      <c r="E44" s="118">
        <f>E128</f>
        <v>12804</v>
      </c>
      <c r="F44" s="118">
        <f>F128</f>
        <v>13094</v>
      </c>
      <c r="G44" s="118">
        <f>G128</f>
        <v>24722</v>
      </c>
    </row>
    <row r="45" spans="1:7" s="38" customFormat="1" ht="12.75">
      <c r="A45" s="117" t="s">
        <v>62</v>
      </c>
      <c r="B45" s="116"/>
      <c r="C45" s="82"/>
      <c r="D45" s="40"/>
      <c r="E45" s="40"/>
      <c r="F45" s="40"/>
      <c r="G45" s="40"/>
    </row>
    <row r="46" spans="1:7" s="38" customFormat="1" ht="12.75">
      <c r="A46" s="115">
        <v>1</v>
      </c>
      <c r="B46" s="114" t="s">
        <v>61</v>
      </c>
      <c r="C46" s="113"/>
      <c r="D46" s="113"/>
      <c r="E46" s="113"/>
      <c r="F46" s="113"/>
      <c r="G46" s="112" t="s">
        <v>60</v>
      </c>
    </row>
    <row r="47" spans="1:7" s="38" customFormat="1" ht="12.75">
      <c r="A47" s="111" t="s">
        <v>59</v>
      </c>
      <c r="B47" s="110"/>
      <c r="C47" s="109"/>
      <c r="D47" s="295" t="s">
        <v>58</v>
      </c>
      <c r="E47" s="296"/>
      <c r="F47" s="295" t="s">
        <v>57</v>
      </c>
      <c r="G47" s="296"/>
    </row>
    <row r="48" spans="1:7" s="38" customFormat="1" ht="12.75">
      <c r="A48" s="107"/>
      <c r="B48" s="106"/>
      <c r="C48" s="105"/>
      <c r="D48" s="297" t="s">
        <v>24</v>
      </c>
      <c r="E48" s="298"/>
      <c r="F48" s="297" t="s">
        <v>24</v>
      </c>
      <c r="G48" s="298"/>
    </row>
    <row r="49" spans="1:7" s="38" customFormat="1" ht="12.75">
      <c r="A49" s="96" t="s">
        <v>56</v>
      </c>
      <c r="B49" s="104"/>
      <c r="C49" s="85"/>
      <c r="D49" s="99"/>
      <c r="E49" s="103"/>
      <c r="F49" s="99"/>
      <c r="G49" s="102"/>
    </row>
    <row r="50" spans="1:7" s="38" customFormat="1" ht="12.75">
      <c r="A50" s="96"/>
      <c r="B50" s="95" t="s">
        <v>55</v>
      </c>
      <c r="C50" s="85"/>
      <c r="D50" s="94">
        <v>10356</v>
      </c>
      <c r="E50" s="93"/>
      <c r="F50" s="94">
        <v>10356</v>
      </c>
      <c r="G50" s="93"/>
    </row>
    <row r="51" spans="1:7" s="38" customFormat="1" ht="12.75">
      <c r="A51" s="96"/>
      <c r="B51" s="95" t="s">
        <v>54</v>
      </c>
      <c r="C51" s="85"/>
      <c r="D51" s="97">
        <v>902115</v>
      </c>
      <c r="E51" s="93">
        <f>SUM(D50:D51)</f>
        <v>912471</v>
      </c>
      <c r="F51" s="97">
        <v>746397</v>
      </c>
      <c r="G51" s="93">
        <f>SUM(F50:F51)</f>
        <v>756753</v>
      </c>
    </row>
    <row r="52" spans="1:7" s="38" customFormat="1" ht="12.75">
      <c r="A52" s="96" t="s">
        <v>53</v>
      </c>
      <c r="B52" s="95"/>
      <c r="C52" s="85"/>
      <c r="D52" s="94"/>
      <c r="E52" s="93">
        <v>90364</v>
      </c>
      <c r="F52" s="94"/>
      <c r="G52" s="93">
        <v>19970</v>
      </c>
    </row>
    <row r="53" spans="1:7" s="38" customFormat="1" ht="12.75">
      <c r="A53" s="96" t="s">
        <v>52</v>
      </c>
      <c r="B53" s="100"/>
      <c r="C53" s="85"/>
      <c r="D53" s="99"/>
      <c r="E53" s="93">
        <v>72178</v>
      </c>
      <c r="F53" s="99"/>
      <c r="G53" s="93">
        <v>17070</v>
      </c>
    </row>
    <row r="54" spans="1:7" s="38" customFormat="1" ht="13.5" thickBot="1">
      <c r="A54" s="92" t="s">
        <v>38</v>
      </c>
      <c r="B54" s="101"/>
      <c r="C54" s="90"/>
      <c r="D54" s="89"/>
      <c r="E54" s="88">
        <f>SUM(E51:E53)</f>
        <v>1075013</v>
      </c>
      <c r="F54" s="89"/>
      <c r="G54" s="88">
        <f>SUM(G51:G53)</f>
        <v>793793</v>
      </c>
    </row>
    <row r="55" spans="1:7" s="38" customFormat="1" ht="13.5" thickTop="1">
      <c r="A55" s="96" t="s">
        <v>51</v>
      </c>
      <c r="B55" s="100"/>
      <c r="C55" s="85"/>
      <c r="D55" s="99"/>
      <c r="E55" s="93">
        <v>264153</v>
      </c>
      <c r="F55" s="99"/>
      <c r="G55" s="93">
        <v>166635</v>
      </c>
    </row>
    <row r="56" spans="1:7" s="38" customFormat="1" ht="12.75">
      <c r="A56" s="96" t="s">
        <v>50</v>
      </c>
      <c r="B56" s="100"/>
      <c r="C56" s="85"/>
      <c r="D56" s="99"/>
      <c r="E56" s="93">
        <v>69132</v>
      </c>
      <c r="F56" s="99"/>
      <c r="G56" s="93">
        <v>40774</v>
      </c>
    </row>
    <row r="57" spans="1:7" s="38" customFormat="1" ht="12.75">
      <c r="A57" s="96" t="s">
        <v>49</v>
      </c>
      <c r="B57" s="100"/>
      <c r="C57" s="85"/>
      <c r="D57" s="99"/>
      <c r="E57" s="93">
        <v>176143</v>
      </c>
      <c r="F57" s="99"/>
      <c r="G57" s="93">
        <v>187113</v>
      </c>
    </row>
    <row r="58" spans="1:7" s="38" customFormat="1" ht="12.75">
      <c r="A58" s="96" t="s">
        <v>48</v>
      </c>
      <c r="B58" s="100"/>
      <c r="C58" s="85"/>
      <c r="D58" s="99"/>
      <c r="E58" s="93">
        <v>9224</v>
      </c>
      <c r="F58" s="99"/>
      <c r="G58" s="93">
        <v>10247</v>
      </c>
    </row>
    <row r="59" spans="1:7" s="38" customFormat="1" ht="12.75">
      <c r="A59" s="96" t="s">
        <v>47</v>
      </c>
      <c r="B59" s="100"/>
      <c r="C59" s="85"/>
      <c r="D59" s="99"/>
      <c r="E59" s="93"/>
      <c r="F59" s="99"/>
      <c r="G59" s="93"/>
    </row>
    <row r="60" spans="1:7" s="38" customFormat="1" ht="12.75">
      <c r="A60" s="96"/>
      <c r="B60" s="95" t="s">
        <v>46</v>
      </c>
      <c r="C60" s="85"/>
      <c r="D60" s="94">
        <v>137438</v>
      </c>
      <c r="E60" s="93"/>
      <c r="F60" s="94">
        <v>100419</v>
      </c>
      <c r="G60" s="93"/>
    </row>
    <row r="61" spans="1:7" s="38" customFormat="1" ht="12.75">
      <c r="A61" s="96"/>
      <c r="B61" s="95" t="s">
        <v>45</v>
      </c>
      <c r="C61" s="85"/>
      <c r="D61" s="94">
        <v>119308</v>
      </c>
      <c r="E61" s="93"/>
      <c r="F61" s="94">
        <v>91267</v>
      </c>
      <c r="G61" s="93"/>
    </row>
    <row r="62" spans="1:7" s="38" customFormat="1" ht="12.75">
      <c r="A62" s="96"/>
      <c r="B62" s="95" t="s">
        <v>44</v>
      </c>
      <c r="C62" s="85"/>
      <c r="D62" s="94">
        <v>299974</v>
      </c>
      <c r="E62" s="93"/>
      <c r="F62" s="94">
        <v>163721</v>
      </c>
      <c r="G62" s="93"/>
    </row>
    <row r="63" spans="1:7" s="38" customFormat="1" ht="12.75">
      <c r="A63" s="96"/>
      <c r="B63" s="95" t="s">
        <v>43</v>
      </c>
      <c r="C63" s="85"/>
      <c r="D63" s="94">
        <v>3965</v>
      </c>
      <c r="E63" s="93"/>
      <c r="F63" s="94">
        <v>4941</v>
      </c>
      <c r="G63" s="93"/>
    </row>
    <row r="64" spans="1:7" s="38" customFormat="1" ht="12.75">
      <c r="A64" s="96"/>
      <c r="B64" s="95" t="s">
        <v>42</v>
      </c>
      <c r="C64" s="85"/>
      <c r="D64" s="97">
        <v>104435</v>
      </c>
      <c r="E64" s="93"/>
      <c r="F64" s="97">
        <v>76788</v>
      </c>
      <c r="G64" s="93"/>
    </row>
    <row r="65" spans="1:7" s="38" customFormat="1" ht="12.75">
      <c r="A65" s="96"/>
      <c r="B65" s="95"/>
      <c r="C65" s="85"/>
      <c r="D65" s="94">
        <f>SUM(D60:D64)</f>
        <v>665120</v>
      </c>
      <c r="E65" s="93"/>
      <c r="F65" s="94">
        <f>SUM(F60:F64)</f>
        <v>437136</v>
      </c>
      <c r="G65" s="93"/>
    </row>
    <row r="66" spans="1:7" s="38" customFormat="1" ht="12.75">
      <c r="A66" s="96"/>
      <c r="B66" s="95" t="s">
        <v>41</v>
      </c>
      <c r="C66" s="85"/>
      <c r="D66" s="98"/>
      <c r="E66" s="93"/>
      <c r="F66" s="98"/>
      <c r="G66" s="93"/>
    </row>
    <row r="67" spans="1:7" s="38" customFormat="1" ht="12.75">
      <c r="A67" s="96"/>
      <c r="B67" s="95" t="s">
        <v>40</v>
      </c>
      <c r="C67" s="85"/>
      <c r="D67" s="94">
        <v>102168</v>
      </c>
      <c r="E67" s="93"/>
      <c r="F67" s="94">
        <v>46846</v>
      </c>
      <c r="G67" s="93"/>
    </row>
    <row r="68" spans="1:7" s="38" customFormat="1" ht="12.75">
      <c r="A68" s="96"/>
      <c r="B68" s="95" t="s">
        <v>39</v>
      </c>
      <c r="C68" s="85"/>
      <c r="D68" s="97">
        <v>6591</v>
      </c>
      <c r="E68" s="93"/>
      <c r="F68" s="97">
        <v>1266</v>
      </c>
      <c r="G68" s="93"/>
    </row>
    <row r="69" spans="1:7" s="38" customFormat="1" ht="12.75">
      <c r="A69" s="96"/>
      <c r="B69" s="95"/>
      <c r="C69" s="85"/>
      <c r="D69" s="94">
        <f>SUM(D67:D68)</f>
        <v>108759</v>
      </c>
      <c r="E69" s="93">
        <f>D65-D69</f>
        <v>556361</v>
      </c>
      <c r="F69" s="94">
        <f>SUM(F67:F68)</f>
        <v>48112</v>
      </c>
      <c r="G69" s="93">
        <f>F65-F69</f>
        <v>389024</v>
      </c>
    </row>
    <row r="70" spans="1:7" s="38" customFormat="1" ht="13.5" thickBot="1">
      <c r="A70" s="92" t="s">
        <v>38</v>
      </c>
      <c r="B70" s="91"/>
      <c r="C70" s="90"/>
      <c r="D70" s="89"/>
      <c r="E70" s="88">
        <f>SUM(E55:E69)</f>
        <v>1075013</v>
      </c>
      <c r="F70" s="89"/>
      <c r="G70" s="88">
        <f>SUM(G55:G69)</f>
        <v>793793</v>
      </c>
    </row>
    <row r="71" spans="1:7" s="38" customFormat="1" ht="2.25" customHeight="1" thickTop="1">
      <c r="A71" s="87"/>
      <c r="B71" s="86"/>
      <c r="C71" s="85"/>
      <c r="D71" s="85"/>
      <c r="E71" s="84"/>
      <c r="F71" s="85"/>
      <c r="G71" s="84"/>
    </row>
    <row r="72" spans="1:7" s="38" customFormat="1" ht="12.75">
      <c r="A72" s="53">
        <v>2</v>
      </c>
      <c r="B72" s="302" t="s">
        <v>37</v>
      </c>
      <c r="C72" s="302"/>
      <c r="D72" s="302"/>
      <c r="E72" s="302"/>
      <c r="F72" s="302"/>
      <c r="G72" s="302"/>
    </row>
    <row r="73" spans="1:7" s="38" customFormat="1" ht="12.75">
      <c r="A73" s="53"/>
      <c r="B73" s="302"/>
      <c r="C73" s="302"/>
      <c r="D73" s="302"/>
      <c r="E73" s="302"/>
      <c r="F73" s="302"/>
      <c r="G73" s="302"/>
    </row>
    <row r="74" spans="1:7" s="38" customFormat="1" ht="2.25" customHeight="1">
      <c r="A74" s="53"/>
      <c r="B74" s="83"/>
      <c r="C74" s="82"/>
      <c r="D74" s="82"/>
      <c r="E74" s="82"/>
      <c r="F74" s="82"/>
      <c r="G74" s="82"/>
    </row>
    <row r="75" spans="1:7" s="38" customFormat="1" ht="24.75" customHeight="1">
      <c r="A75" s="53">
        <v>3</v>
      </c>
      <c r="B75" s="282" t="s">
        <v>36</v>
      </c>
      <c r="C75" s="282"/>
      <c r="D75" s="282"/>
      <c r="E75" s="282"/>
      <c r="F75" s="282"/>
      <c r="G75" s="282"/>
    </row>
    <row r="76" spans="1:7" s="38" customFormat="1" ht="2.25" customHeight="1">
      <c r="A76" s="53"/>
      <c r="B76" s="81"/>
      <c r="C76" s="81"/>
      <c r="D76" s="81"/>
      <c r="E76" s="81"/>
      <c r="F76" s="81"/>
      <c r="G76" s="81"/>
    </row>
    <row r="77" spans="1:7" s="38" customFormat="1" ht="12.75">
      <c r="A77" s="53">
        <v>4</v>
      </c>
      <c r="B77" s="303" t="s">
        <v>35</v>
      </c>
      <c r="C77" s="303"/>
      <c r="D77" s="303"/>
      <c r="E77" s="303"/>
      <c r="F77" s="303"/>
      <c r="G77" s="303"/>
    </row>
    <row r="78" spans="1:7" s="38" customFormat="1" ht="12.75">
      <c r="A78" s="53"/>
      <c r="B78" s="304"/>
      <c r="C78" s="304"/>
      <c r="D78" s="304"/>
      <c r="E78" s="304"/>
      <c r="F78" s="304"/>
      <c r="G78" s="304"/>
    </row>
    <row r="79" spans="1:7" s="38" customFormat="1" ht="2.25" customHeight="1">
      <c r="A79" s="53"/>
      <c r="B79" s="80"/>
      <c r="C79" s="79"/>
      <c r="D79" s="79"/>
      <c r="E79" s="79"/>
      <c r="F79" s="79"/>
      <c r="G79" s="79"/>
    </row>
    <row r="80" spans="1:7" s="38" customFormat="1" ht="12.75">
      <c r="A80" s="53">
        <v>5</v>
      </c>
      <c r="B80" s="283" t="s">
        <v>34</v>
      </c>
      <c r="C80" s="283"/>
      <c r="D80" s="283"/>
      <c r="E80" s="283"/>
      <c r="F80" s="283"/>
      <c r="G80" s="283"/>
    </row>
    <row r="81" spans="1:7" s="38" customFormat="1" ht="12.75">
      <c r="A81" s="53"/>
      <c r="B81" s="283"/>
      <c r="C81" s="283"/>
      <c r="D81" s="283"/>
      <c r="E81" s="283"/>
      <c r="F81" s="283"/>
      <c r="G81" s="283"/>
    </row>
    <row r="82" spans="1:7" s="38" customFormat="1" ht="12.75">
      <c r="A82" s="53"/>
      <c r="B82" s="283"/>
      <c r="C82" s="283"/>
      <c r="D82" s="283"/>
      <c r="E82" s="283"/>
      <c r="F82" s="283"/>
      <c r="G82" s="283"/>
    </row>
    <row r="83" spans="1:7" s="38" customFormat="1" ht="12.75">
      <c r="A83" s="53"/>
      <c r="B83" s="283"/>
      <c r="C83" s="283"/>
      <c r="D83" s="283"/>
      <c r="E83" s="283"/>
      <c r="F83" s="283"/>
      <c r="G83" s="283"/>
    </row>
    <row r="84" spans="1:7" s="38" customFormat="1" ht="12.75">
      <c r="A84" s="53"/>
      <c r="B84" s="305"/>
      <c r="C84" s="305"/>
      <c r="D84" s="305"/>
      <c r="E84" s="305"/>
      <c r="F84" s="305"/>
      <c r="G84" s="305"/>
    </row>
    <row r="85" spans="1:7" s="38" customFormat="1" ht="2.25" customHeight="1">
      <c r="A85" s="53"/>
      <c r="B85" s="78"/>
      <c r="C85" s="78"/>
      <c r="D85" s="78"/>
      <c r="E85" s="78"/>
      <c r="F85" s="78"/>
      <c r="G85" s="78"/>
    </row>
    <row r="86" spans="1:7" s="38" customFormat="1" ht="12.75">
      <c r="A86" s="53">
        <v>6</v>
      </c>
      <c r="B86" s="281" t="s">
        <v>33</v>
      </c>
      <c r="C86" s="281"/>
      <c r="D86" s="281"/>
      <c r="E86" s="281"/>
      <c r="F86" s="281"/>
      <c r="G86" s="281"/>
    </row>
    <row r="87" spans="1:7" s="38" customFormat="1" ht="2.25" customHeight="1">
      <c r="A87" s="53"/>
      <c r="B87" s="54"/>
      <c r="C87" s="54"/>
      <c r="D87" s="54"/>
      <c r="E87" s="54"/>
      <c r="F87" s="54"/>
      <c r="G87" s="54"/>
    </row>
    <row r="88" spans="1:7" s="38" customFormat="1" ht="38.25" customHeight="1">
      <c r="A88" s="53">
        <v>7</v>
      </c>
      <c r="B88" s="283" t="s">
        <v>32</v>
      </c>
      <c r="C88" s="283"/>
      <c r="D88" s="283"/>
      <c r="E88" s="283"/>
      <c r="F88" s="283"/>
      <c r="G88" s="283"/>
    </row>
    <row r="89" spans="1:7" s="38" customFormat="1" ht="12.75">
      <c r="A89" s="53"/>
      <c r="B89" s="77"/>
      <c r="C89" s="77"/>
      <c r="D89" s="77"/>
      <c r="E89" s="77"/>
      <c r="F89" s="77"/>
      <c r="G89" s="77" t="s">
        <v>31</v>
      </c>
    </row>
    <row r="90" spans="1:7" s="38" customFormat="1" ht="12.75">
      <c r="A90" s="65"/>
      <c r="B90" s="76"/>
      <c r="C90" s="299" t="s">
        <v>30</v>
      </c>
      <c r="D90" s="300"/>
      <c r="E90" s="301" t="s">
        <v>29</v>
      </c>
      <c r="F90" s="301"/>
      <c r="G90" s="75" t="s">
        <v>28</v>
      </c>
    </row>
    <row r="91" spans="1:7" s="38" customFormat="1" ht="12.75">
      <c r="A91" s="74"/>
      <c r="B91" s="73"/>
      <c r="C91" s="71" t="s">
        <v>27</v>
      </c>
      <c r="D91" s="72" t="s">
        <v>26</v>
      </c>
      <c r="E91" s="71" t="s">
        <v>27</v>
      </c>
      <c r="F91" s="71" t="s">
        <v>26</v>
      </c>
      <c r="G91" s="70" t="s">
        <v>25</v>
      </c>
    </row>
    <row r="92" spans="1:7" s="38" customFormat="1" ht="12.75">
      <c r="A92" s="69"/>
      <c r="B92" s="68"/>
      <c r="C92" s="67" t="s">
        <v>24</v>
      </c>
      <c r="D92" s="67" t="s">
        <v>24</v>
      </c>
      <c r="E92" s="67" t="s">
        <v>24</v>
      </c>
      <c r="F92" s="67" t="s">
        <v>24</v>
      </c>
      <c r="G92" s="66" t="s">
        <v>23</v>
      </c>
    </row>
    <row r="93" spans="1:7" s="38" customFormat="1" ht="12.75">
      <c r="A93" s="65"/>
      <c r="B93" s="64" t="s">
        <v>22</v>
      </c>
      <c r="C93" s="63">
        <v>80805</v>
      </c>
      <c r="D93" s="63">
        <v>66413</v>
      </c>
      <c r="E93" s="63">
        <v>156674</v>
      </c>
      <c r="F93" s="63">
        <v>114088</v>
      </c>
      <c r="G93" s="63">
        <v>252379</v>
      </c>
    </row>
    <row r="94" spans="1:7" s="38" customFormat="1" ht="12.75">
      <c r="A94" s="62"/>
      <c r="B94" s="61" t="s">
        <v>21</v>
      </c>
      <c r="C94" s="60">
        <f>36818-12</f>
        <v>36806</v>
      </c>
      <c r="D94" s="60">
        <v>21609</v>
      </c>
      <c r="E94" s="60">
        <f>71084-12</f>
        <v>71072</v>
      </c>
      <c r="F94" s="60">
        <v>34242</v>
      </c>
      <c r="G94" s="59">
        <v>94916</v>
      </c>
    </row>
    <row r="95" spans="1:7" s="38" customFormat="1" ht="12.75">
      <c r="A95" s="58"/>
      <c r="B95" s="57" t="s">
        <v>20</v>
      </c>
      <c r="C95" s="56">
        <f>34584-12</f>
        <v>34572</v>
      </c>
      <c r="D95" s="56">
        <v>20306</v>
      </c>
      <c r="E95" s="56">
        <f>66847-12</f>
        <v>66835</v>
      </c>
      <c r="F95" s="56">
        <v>32457</v>
      </c>
      <c r="G95" s="55">
        <v>89865</v>
      </c>
    </row>
    <row r="96" spans="1:7" s="38" customFormat="1" ht="2.25" customHeight="1">
      <c r="A96" s="53"/>
      <c r="B96" s="54"/>
      <c r="C96" s="54"/>
      <c r="D96" s="54"/>
      <c r="E96" s="54"/>
      <c r="F96" s="54"/>
      <c r="G96" s="54"/>
    </row>
    <row r="97" spans="1:7" s="38" customFormat="1" ht="12.75">
      <c r="A97" s="53">
        <v>8</v>
      </c>
      <c r="B97" s="281" t="s">
        <v>19</v>
      </c>
      <c r="C97" s="281"/>
      <c r="D97" s="281"/>
      <c r="E97" s="281"/>
      <c r="F97" s="281"/>
      <c r="G97" s="281"/>
    </row>
    <row r="98" spans="1:7" s="38" customFormat="1" ht="12.75">
      <c r="A98" s="53"/>
      <c r="B98" s="281"/>
      <c r="C98" s="281"/>
      <c r="D98" s="281"/>
      <c r="E98" s="281"/>
      <c r="F98" s="281"/>
      <c r="G98" s="281"/>
    </row>
    <row r="99" spans="1:7" s="38" customFormat="1" ht="2.25" customHeight="1">
      <c r="A99" s="53"/>
      <c r="B99" s="54"/>
      <c r="C99" s="54"/>
      <c r="D99" s="54"/>
      <c r="E99" s="54"/>
      <c r="F99" s="54"/>
      <c r="G99" s="54"/>
    </row>
    <row r="100" spans="1:7" s="38" customFormat="1" ht="12.75">
      <c r="A100" s="53">
        <v>9</v>
      </c>
      <c r="B100" s="281" t="s">
        <v>18</v>
      </c>
      <c r="C100" s="281"/>
      <c r="D100" s="281"/>
      <c r="E100" s="281"/>
      <c r="F100" s="281"/>
      <c r="G100" s="281"/>
    </row>
    <row r="101" spans="1:7" s="38" customFormat="1" ht="6" customHeight="1">
      <c r="A101" s="53"/>
      <c r="B101" s="46"/>
      <c r="C101" s="46"/>
      <c r="D101" s="52"/>
      <c r="E101" s="52"/>
      <c r="F101" s="52"/>
      <c r="G101" s="52"/>
    </row>
    <row r="102" spans="1:7" s="38" customFormat="1" ht="12.75">
      <c r="A102" s="47"/>
      <c r="B102" s="46"/>
      <c r="C102" s="46"/>
      <c r="E102" s="48"/>
      <c r="F102" s="49" t="s">
        <v>17</v>
      </c>
      <c r="G102" s="52"/>
    </row>
    <row r="103" spans="1:6" s="38" customFormat="1" ht="12.75">
      <c r="A103" s="47"/>
      <c r="B103" s="46"/>
      <c r="C103" s="46"/>
      <c r="F103" s="51"/>
    </row>
    <row r="104" spans="1:7" s="38" customFormat="1" ht="12.75">
      <c r="A104" s="47"/>
      <c r="B104" s="46"/>
      <c r="C104" s="46"/>
      <c r="E104" s="50"/>
      <c r="F104" s="49"/>
      <c r="G104" s="48"/>
    </row>
    <row r="105" spans="1:6" s="38" customFormat="1" ht="12.75">
      <c r="A105" s="47"/>
      <c r="B105" s="46"/>
      <c r="C105" s="46"/>
      <c r="E105" s="45"/>
      <c r="F105" s="44" t="s">
        <v>16</v>
      </c>
    </row>
    <row r="106" spans="1:7" s="38" customFormat="1" ht="12.75">
      <c r="A106" s="42"/>
      <c r="B106" s="41" t="s">
        <v>15</v>
      </c>
      <c r="C106" s="40"/>
      <c r="E106" s="39"/>
      <c r="F106" s="43" t="s">
        <v>14</v>
      </c>
      <c r="G106" s="39"/>
    </row>
    <row r="107" spans="1:7" s="38" customFormat="1" ht="12.75">
      <c r="A107" s="42"/>
      <c r="B107" s="41"/>
      <c r="C107" s="40"/>
      <c r="D107" s="39"/>
      <c r="E107" s="39"/>
      <c r="F107" s="39"/>
      <c r="G107" s="39"/>
    </row>
    <row r="108" spans="1:7" ht="12.75">
      <c r="A108" s="37" t="s">
        <v>13</v>
      </c>
      <c r="B108" s="33"/>
      <c r="C108" s="25">
        <f>C109+C113</f>
        <v>139132.907754076</v>
      </c>
      <c r="D108" s="25">
        <f>D109+D113</f>
        <v>120954</v>
      </c>
      <c r="E108" s="25">
        <f>E109+E113</f>
        <v>281232.307754076</v>
      </c>
      <c r="F108" s="25">
        <f>F109+F113</f>
        <v>201098</v>
      </c>
      <c r="G108" s="25">
        <f>G109+G113</f>
        <v>407614</v>
      </c>
    </row>
    <row r="109" spans="1:7" ht="15" customHeight="1">
      <c r="A109" s="36" t="s">
        <v>12</v>
      </c>
      <c r="B109" s="10"/>
      <c r="C109" s="21">
        <f>C110+C111+C112</f>
        <v>67072</v>
      </c>
      <c r="D109" s="21">
        <f>D110+D111+D112</f>
        <v>49986</v>
      </c>
      <c r="E109" s="21">
        <f>E110+E111+E112</f>
        <v>130308</v>
      </c>
      <c r="F109" s="21">
        <f>F110+F111+F112</f>
        <v>84098</v>
      </c>
      <c r="G109" s="21">
        <f>G110+G111+G112</f>
        <v>193336</v>
      </c>
    </row>
    <row r="110" spans="1:7" ht="12.75">
      <c r="A110" s="11" t="s">
        <v>9</v>
      </c>
      <c r="B110" s="10"/>
      <c r="C110" s="31">
        <f>'[5]Sales Breakup Sept 10'!AB8</f>
        <v>64086</v>
      </c>
      <c r="D110" s="31">
        <v>47104</v>
      </c>
      <c r="E110" s="31">
        <f>'[5]Sales Breakup Sept 10'!AB20</f>
        <v>123928</v>
      </c>
      <c r="F110" s="31">
        <v>78391</v>
      </c>
      <c r="G110" s="31">
        <v>183013</v>
      </c>
    </row>
    <row r="111" spans="1:7" ht="12.75">
      <c r="A111" s="11" t="s">
        <v>8</v>
      </c>
      <c r="B111" s="10"/>
      <c r="C111" s="31">
        <f>'[5]Sales Breakup Sept 10'!AB9</f>
        <v>2934</v>
      </c>
      <c r="D111" s="31">
        <v>2859</v>
      </c>
      <c r="E111" s="31">
        <f>'[5]Sales Breakup Sept 10'!AB21</f>
        <v>6285</v>
      </c>
      <c r="F111" s="31">
        <v>5646</v>
      </c>
      <c r="G111" s="31">
        <v>10210</v>
      </c>
    </row>
    <row r="112" spans="1:7" ht="12.75">
      <c r="A112" s="11" t="s">
        <v>7</v>
      </c>
      <c r="B112" s="10"/>
      <c r="C112" s="31">
        <f>'[5]Sales Breakup Sept 10'!AB10</f>
        <v>52</v>
      </c>
      <c r="D112" s="31">
        <v>23</v>
      </c>
      <c r="E112" s="31">
        <f>'[5]Sales Breakup Sept 10'!AB22</f>
        <v>95</v>
      </c>
      <c r="F112" s="31">
        <v>61</v>
      </c>
      <c r="G112" s="31">
        <v>113</v>
      </c>
    </row>
    <row r="113" spans="1:7" ht="12.75">
      <c r="A113" s="36" t="s">
        <v>11</v>
      </c>
      <c r="B113" s="10"/>
      <c r="C113" s="21">
        <f>C114+C115+C116</f>
        <v>72060.907754076</v>
      </c>
      <c r="D113" s="21">
        <f>D114+D115+D116</f>
        <v>70968</v>
      </c>
      <c r="E113" s="21">
        <f>E114+E115+E116</f>
        <v>150924.30775407603</v>
      </c>
      <c r="F113" s="21">
        <f>F114+F115+F116</f>
        <v>117000</v>
      </c>
      <c r="G113" s="21">
        <f>G114+G115+G116</f>
        <v>214278</v>
      </c>
    </row>
    <row r="114" spans="1:7" ht="12.75">
      <c r="A114" s="11" t="s">
        <v>9</v>
      </c>
      <c r="B114" s="10"/>
      <c r="C114" s="31">
        <f>'[5]Sales Breakup Sept 10'!AB33</f>
        <v>59599.94</v>
      </c>
      <c r="D114" s="31">
        <v>59288</v>
      </c>
      <c r="E114" s="31">
        <f>'[5]Sales Breakup Sept 10'!AB45</f>
        <v>127419.90775407603</v>
      </c>
      <c r="F114" s="31">
        <v>93331</v>
      </c>
      <c r="G114" s="31">
        <v>168917</v>
      </c>
    </row>
    <row r="115" spans="1:7" ht="12.75">
      <c r="A115" s="11" t="s">
        <v>8</v>
      </c>
      <c r="B115" s="10"/>
      <c r="C115" s="31">
        <f>'[5]Sales Breakup Sept 10'!AB34</f>
        <v>12184.167754076</v>
      </c>
      <c r="D115" s="31">
        <v>11593</v>
      </c>
      <c r="E115" s="31">
        <f>'[5]Sales Breakup Sept 10'!AB46</f>
        <v>23219.199999999997</v>
      </c>
      <c r="F115" s="31">
        <v>23491</v>
      </c>
      <c r="G115" s="31">
        <v>44697</v>
      </c>
    </row>
    <row r="116" spans="1:7" ht="12.75">
      <c r="A116" s="8" t="s">
        <v>7</v>
      </c>
      <c r="B116" s="32"/>
      <c r="C116" s="31">
        <f>'[5]Sales Breakup Sept 10'!AB35</f>
        <v>276.8</v>
      </c>
      <c r="D116" s="35">
        <v>87</v>
      </c>
      <c r="E116" s="31">
        <f>'[5]Sales Breakup Sept 10'!AB47</f>
        <v>285.2</v>
      </c>
      <c r="F116" s="31">
        <v>178</v>
      </c>
      <c r="G116" s="31">
        <v>664</v>
      </c>
    </row>
    <row r="117" spans="1:7" ht="12.75">
      <c r="A117" s="34" t="s">
        <v>10</v>
      </c>
      <c r="B117" s="33"/>
      <c r="C117" s="25">
        <f>C118+C119+C120</f>
        <v>139132.907754076</v>
      </c>
      <c r="D117" s="25">
        <f>D118+D119+D120</f>
        <v>120954</v>
      </c>
      <c r="E117" s="25">
        <f>E118+E119+E120</f>
        <v>281232.307754076</v>
      </c>
      <c r="F117" s="25">
        <f>F118+F119+F120</f>
        <v>201098</v>
      </c>
      <c r="G117" s="25">
        <f>G118+G119+G120</f>
        <v>407614</v>
      </c>
    </row>
    <row r="118" spans="1:7" ht="12.75">
      <c r="A118" s="11" t="s">
        <v>9</v>
      </c>
      <c r="B118" s="10"/>
      <c r="C118" s="31">
        <f aca="true" t="shared" si="0" ref="C118:G120">C110+C114</f>
        <v>123685.94</v>
      </c>
      <c r="D118" s="31">
        <f t="shared" si="0"/>
        <v>106392</v>
      </c>
      <c r="E118" s="31">
        <f t="shared" si="0"/>
        <v>251347.90775407603</v>
      </c>
      <c r="F118" s="31">
        <f t="shared" si="0"/>
        <v>171722</v>
      </c>
      <c r="G118" s="31">
        <f t="shared" si="0"/>
        <v>351930</v>
      </c>
    </row>
    <row r="119" spans="1:7" ht="12.75">
      <c r="A119" s="11" t="s">
        <v>8</v>
      </c>
      <c r="B119" s="10"/>
      <c r="C119" s="31">
        <f t="shared" si="0"/>
        <v>15118.167754076</v>
      </c>
      <c r="D119" s="31">
        <f t="shared" si="0"/>
        <v>14452</v>
      </c>
      <c r="E119" s="31">
        <f t="shared" si="0"/>
        <v>29504.199999999997</v>
      </c>
      <c r="F119" s="31">
        <f t="shared" si="0"/>
        <v>29137</v>
      </c>
      <c r="G119" s="31">
        <f t="shared" si="0"/>
        <v>54907</v>
      </c>
    </row>
    <row r="120" spans="1:7" ht="12.75">
      <c r="A120" s="8" t="s">
        <v>7</v>
      </c>
      <c r="B120" s="32"/>
      <c r="C120" s="31">
        <f t="shared" si="0"/>
        <v>328.8</v>
      </c>
      <c r="D120" s="31">
        <f t="shared" si="0"/>
        <v>110</v>
      </c>
      <c r="E120" s="31">
        <f t="shared" si="0"/>
        <v>380.2</v>
      </c>
      <c r="F120" s="31">
        <f t="shared" si="0"/>
        <v>239</v>
      </c>
      <c r="G120" s="31">
        <f t="shared" si="0"/>
        <v>777</v>
      </c>
    </row>
    <row r="121" spans="1:7" ht="12.75">
      <c r="A121" s="30" t="s">
        <v>6</v>
      </c>
      <c r="B121" s="29"/>
      <c r="C121" s="28">
        <f>C122+C123+C124</f>
        <v>9236.754028092</v>
      </c>
      <c r="D121" s="28">
        <f>D122+D123+D124</f>
        <v>9884</v>
      </c>
      <c r="E121" s="28">
        <f>E122+E123+E124</f>
        <v>10392.7</v>
      </c>
      <c r="F121" s="28">
        <f>F122+F123+F124</f>
        <v>15916</v>
      </c>
      <c r="G121" s="28">
        <f>G122+G123</f>
        <v>20534</v>
      </c>
    </row>
    <row r="122" spans="1:7" ht="12.75">
      <c r="A122" s="27" t="s">
        <v>5</v>
      </c>
      <c r="B122" s="26"/>
      <c r="C122" s="25">
        <f>-'[5]Sept 10 Qtr'!N141</f>
        <v>3677.866395948</v>
      </c>
      <c r="D122" s="25">
        <v>3247</v>
      </c>
      <c r="E122" s="25">
        <f>-'[5]Sept 10 Six Month '!N142</f>
        <v>5709.6</v>
      </c>
      <c r="F122" s="25">
        <v>6571</v>
      </c>
      <c r="G122" s="24">
        <v>11389</v>
      </c>
    </row>
    <row r="123" spans="1:7" ht="12.75">
      <c r="A123" s="23" t="s">
        <v>4</v>
      </c>
      <c r="B123" s="22"/>
      <c r="C123" s="21">
        <f>'[5]Sept 10 Qtr'!F141</f>
        <v>5558.887632144</v>
      </c>
      <c r="D123" s="21">
        <v>6637</v>
      </c>
      <c r="E123" s="21">
        <f>'[5]Sept 10 Six Month '!F142</f>
        <v>4683.1</v>
      </c>
      <c r="F123" s="21">
        <v>9345</v>
      </c>
      <c r="G123" s="20">
        <v>9145</v>
      </c>
    </row>
    <row r="124" spans="1:7" ht="2.25" customHeight="1">
      <c r="A124" s="19"/>
      <c r="B124" s="7"/>
      <c r="C124" s="6"/>
      <c r="D124" s="6"/>
      <c r="E124" s="6"/>
      <c r="F124" s="6"/>
      <c r="G124" s="18"/>
    </row>
    <row r="125" spans="1:7" ht="12.75">
      <c r="A125" s="17" t="s">
        <v>3</v>
      </c>
      <c r="B125" s="16"/>
      <c r="C125" s="15">
        <f>C126/C11</f>
        <v>0.0555913575808254</v>
      </c>
      <c r="D125" s="15">
        <v>0.052</v>
      </c>
      <c r="E125" s="15">
        <f>E126/E11</f>
        <v>0.04835775215163955</v>
      </c>
      <c r="F125" s="15">
        <f>F126/F11</f>
        <v>0.0705711687324608</v>
      </c>
      <c r="G125" s="15">
        <v>0.066</v>
      </c>
    </row>
    <row r="126" spans="1:7" ht="12.75">
      <c r="A126" s="14" t="s">
        <v>2</v>
      </c>
      <c r="B126" s="13"/>
      <c r="C126" s="12">
        <f>C127+C128</f>
        <v>7616.4</v>
      </c>
      <c r="D126" s="12">
        <f>D127+D128</f>
        <v>6212</v>
      </c>
      <c r="E126" s="12">
        <f>E127+E128</f>
        <v>13394</v>
      </c>
      <c r="F126" s="12">
        <f>F127+F128</f>
        <v>13922</v>
      </c>
      <c r="G126" s="12">
        <f>G127+G128</f>
        <v>26312</v>
      </c>
    </row>
    <row r="127" spans="1:7" ht="12.75">
      <c r="A127" s="11" t="s">
        <v>1</v>
      </c>
      <c r="B127" s="10"/>
      <c r="C127" s="9">
        <f>'[5]R_d Exp_ Details Sept 10'!N11</f>
        <v>418</v>
      </c>
      <c r="D127" s="9">
        <v>544</v>
      </c>
      <c r="E127" s="9">
        <f>'[5]R_d Exp_ Details Sept 10'!N21</f>
        <v>590</v>
      </c>
      <c r="F127" s="9">
        <v>828</v>
      </c>
      <c r="G127" s="9">
        <v>1590</v>
      </c>
    </row>
    <row r="128" spans="1:7" ht="12.75">
      <c r="A128" s="8" t="s">
        <v>0</v>
      </c>
      <c r="B128" s="7"/>
      <c r="C128" s="6">
        <f>'[5]R_d Exp_ Details Sept 10'!O11</f>
        <v>7198.4</v>
      </c>
      <c r="D128" s="5">
        <v>5668</v>
      </c>
      <c r="E128" s="4">
        <f>'[5]R_d Exp_ Details Sept 10'!O21</f>
        <v>12804</v>
      </c>
      <c r="F128" s="3">
        <v>13094</v>
      </c>
      <c r="G128" s="3">
        <v>24722</v>
      </c>
    </row>
  </sheetData>
  <sheetProtection/>
  <mergeCells count="20">
    <mergeCell ref="E6:F6"/>
    <mergeCell ref="D47:E47"/>
    <mergeCell ref="F47:G47"/>
    <mergeCell ref="D48:E48"/>
    <mergeCell ref="F48:G48"/>
    <mergeCell ref="C90:D90"/>
    <mergeCell ref="E90:F90"/>
    <mergeCell ref="B72:G73"/>
    <mergeCell ref="B77:G78"/>
    <mergeCell ref="B80:G84"/>
    <mergeCell ref="B97:G98"/>
    <mergeCell ref="B100:G100"/>
    <mergeCell ref="B75:G75"/>
    <mergeCell ref="B86:G86"/>
    <mergeCell ref="B88:G88"/>
    <mergeCell ref="A1:G1"/>
    <mergeCell ref="A2:G2"/>
    <mergeCell ref="A3:G3"/>
    <mergeCell ref="A4:G4"/>
    <mergeCell ref="C6:D6"/>
  </mergeCells>
  <printOptions horizontalCentered="1"/>
  <pageMargins left="0.5" right="0.5" top="0.5" bottom="0.5" header="0.5" footer="0.5"/>
  <pageSetup horizontalDpi="600" verticalDpi="600" orientation="portrait" paperSize="9" scale="67" r:id="rId1"/>
  <rowBreaks count="1" manualBreakCount="1">
    <brk id="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98"/>
  <sheetViews>
    <sheetView zoomScalePageLayoutView="0" workbookViewId="0" topLeftCell="A1">
      <selection activeCell="A1" sqref="A1:G1"/>
    </sheetView>
  </sheetViews>
  <sheetFormatPr defaultColWidth="9.140625" defaultRowHeight="12.75"/>
  <cols>
    <col min="1" max="1" width="2.140625" style="194" customWidth="1"/>
    <col min="2" max="2" width="55.140625" style="211" bestFit="1" customWidth="1"/>
    <col min="3" max="4" width="15.00390625" style="211" customWidth="1"/>
    <col min="5" max="7" width="15.00390625" style="280" customWidth="1"/>
    <col min="8" max="16384" width="9.140625" style="193" customWidth="1"/>
  </cols>
  <sheetData>
    <row r="1" spans="1:7" ht="15">
      <c r="A1" s="312" t="s">
        <v>103</v>
      </c>
      <c r="B1" s="313"/>
      <c r="C1" s="313"/>
      <c r="D1" s="313"/>
      <c r="E1" s="313"/>
      <c r="F1" s="313"/>
      <c r="G1" s="314"/>
    </row>
    <row r="2" spans="1:7" ht="14.25">
      <c r="A2" s="315" t="s">
        <v>102</v>
      </c>
      <c r="B2" s="316"/>
      <c r="C2" s="316"/>
      <c r="D2" s="316"/>
      <c r="E2" s="316"/>
      <c r="F2" s="316"/>
      <c r="G2" s="317"/>
    </row>
    <row r="3" spans="1:7" ht="14.25">
      <c r="A3" s="315" t="s">
        <v>101</v>
      </c>
      <c r="B3" s="316"/>
      <c r="C3" s="316"/>
      <c r="D3" s="316"/>
      <c r="E3" s="316"/>
      <c r="F3" s="316"/>
      <c r="G3" s="317"/>
    </row>
    <row r="4" spans="1:7" ht="15">
      <c r="A4" s="318" t="s">
        <v>104</v>
      </c>
      <c r="B4" s="319"/>
      <c r="C4" s="319"/>
      <c r="D4" s="319"/>
      <c r="E4" s="319"/>
      <c r="F4" s="319"/>
      <c r="G4" s="320"/>
    </row>
    <row r="5" spans="1:7" ht="12.75">
      <c r="A5" s="196"/>
      <c r="B5" s="197"/>
      <c r="C5" s="197"/>
      <c r="D5" s="197"/>
      <c r="E5" s="197"/>
      <c r="F5" s="197"/>
      <c r="G5" s="190" t="s">
        <v>60</v>
      </c>
    </row>
    <row r="6" spans="1:7" ht="12.75">
      <c r="A6" s="198"/>
      <c r="B6" s="199"/>
      <c r="C6" s="295" t="s">
        <v>30</v>
      </c>
      <c r="D6" s="296"/>
      <c r="E6" s="295" t="s">
        <v>29</v>
      </c>
      <c r="F6" s="296"/>
      <c r="G6" s="108" t="s">
        <v>28</v>
      </c>
    </row>
    <row r="7" spans="1:7" ht="12.75">
      <c r="A7" s="200"/>
      <c r="B7" s="201"/>
      <c r="C7" s="66" t="s">
        <v>105</v>
      </c>
      <c r="D7" s="66" t="s">
        <v>106</v>
      </c>
      <c r="E7" s="66" t="s">
        <v>105</v>
      </c>
      <c r="F7" s="66" t="s">
        <v>106</v>
      </c>
      <c r="G7" s="66" t="s">
        <v>25</v>
      </c>
    </row>
    <row r="8" spans="1:7" ht="12.75">
      <c r="A8" s="196"/>
      <c r="B8" s="202"/>
      <c r="C8" s="203" t="s">
        <v>24</v>
      </c>
      <c r="D8" s="203" t="s">
        <v>24</v>
      </c>
      <c r="E8" s="203" t="s">
        <v>24</v>
      </c>
      <c r="F8" s="203" t="s">
        <v>24</v>
      </c>
      <c r="G8" s="203" t="s">
        <v>23</v>
      </c>
    </row>
    <row r="9" spans="1:7" ht="12.75">
      <c r="A9" s="204" t="s">
        <v>96</v>
      </c>
      <c r="B9" s="195"/>
      <c r="C9" s="205"/>
      <c r="D9" s="205"/>
      <c r="E9" s="205"/>
      <c r="F9" s="205"/>
      <c r="G9" s="205"/>
    </row>
    <row r="10" spans="1:7" ht="12.75">
      <c r="A10" s="206"/>
      <c r="B10" s="207" t="s">
        <v>95</v>
      </c>
      <c r="C10" s="130">
        <v>51216</v>
      </c>
      <c r="D10" s="130">
        <v>47439</v>
      </c>
      <c r="E10" s="130">
        <v>101104</v>
      </c>
      <c r="F10" s="130">
        <v>88027</v>
      </c>
      <c r="G10" s="130">
        <v>184613</v>
      </c>
    </row>
    <row r="11" spans="1:7" ht="12.75">
      <c r="A11" s="206" t="s">
        <v>107</v>
      </c>
      <c r="B11" s="207" t="s">
        <v>107</v>
      </c>
      <c r="C11" s="130">
        <v>29589</v>
      </c>
      <c r="D11" s="130">
        <v>18974</v>
      </c>
      <c r="E11" s="130">
        <v>55570</v>
      </c>
      <c r="F11" s="130">
        <v>26061</v>
      </c>
      <c r="G11" s="130">
        <v>67766</v>
      </c>
    </row>
    <row r="12" spans="1:7" ht="12.75">
      <c r="A12" s="204" t="s">
        <v>94</v>
      </c>
      <c r="B12" s="195"/>
      <c r="C12" s="131">
        <f>+C11+C9+C10</f>
        <v>80805</v>
      </c>
      <c r="D12" s="131">
        <f>+D11+D9+D10</f>
        <v>66413</v>
      </c>
      <c r="E12" s="131">
        <f>+E11+E9+E10</f>
        <v>156674</v>
      </c>
      <c r="F12" s="131">
        <f>+F11+F9+F10</f>
        <v>114088</v>
      </c>
      <c r="G12" s="131">
        <f>+G11+G9+G10</f>
        <v>252379</v>
      </c>
    </row>
    <row r="13" spans="1:7" ht="12.75">
      <c r="A13" s="204" t="s">
        <v>93</v>
      </c>
      <c r="B13" s="195"/>
      <c r="C13" s="131"/>
      <c r="D13" s="131"/>
      <c r="E13" s="131"/>
      <c r="F13" s="131"/>
      <c r="G13" s="131"/>
    </row>
    <row r="14" spans="1:7" ht="12.75">
      <c r="A14" s="206" t="s">
        <v>108</v>
      </c>
      <c r="B14" s="207" t="s">
        <v>108</v>
      </c>
      <c r="C14" s="130">
        <v>1103</v>
      </c>
      <c r="D14" s="130">
        <v>-2238</v>
      </c>
      <c r="E14" s="130">
        <v>1290</v>
      </c>
      <c r="F14" s="130">
        <v>-1022</v>
      </c>
      <c r="G14" s="130">
        <v>-3091</v>
      </c>
    </row>
    <row r="15" spans="1:7" ht="12.75">
      <c r="A15" s="206" t="s">
        <v>91</v>
      </c>
      <c r="B15" s="207" t="s">
        <v>91</v>
      </c>
      <c r="C15" s="130">
        <v>18158</v>
      </c>
      <c r="D15" s="130">
        <v>20957</v>
      </c>
      <c r="E15" s="130">
        <v>38214</v>
      </c>
      <c r="F15" s="130">
        <v>36693</v>
      </c>
      <c r="G15" s="130">
        <v>70926</v>
      </c>
    </row>
    <row r="16" spans="1:7" ht="12.75">
      <c r="A16" s="206" t="s">
        <v>90</v>
      </c>
      <c r="B16" s="207" t="s">
        <v>90</v>
      </c>
      <c r="C16" s="130">
        <v>4620</v>
      </c>
      <c r="D16" s="130">
        <v>1991</v>
      </c>
      <c r="E16" s="130">
        <v>8703</v>
      </c>
      <c r="F16" s="130">
        <v>4399</v>
      </c>
      <c r="G16" s="130">
        <v>13704</v>
      </c>
    </row>
    <row r="17" spans="1:7" ht="12.75">
      <c r="A17" s="206" t="s">
        <v>89</v>
      </c>
      <c r="B17" s="207" t="s">
        <v>89</v>
      </c>
      <c r="C17" s="130">
        <v>6580</v>
      </c>
      <c r="D17" s="130">
        <v>5301</v>
      </c>
      <c r="E17" s="130">
        <v>12754</v>
      </c>
      <c r="F17" s="130">
        <v>10449</v>
      </c>
      <c r="G17" s="130">
        <v>21215</v>
      </c>
    </row>
    <row r="18" spans="1:7" ht="12.75">
      <c r="A18" s="206" t="s">
        <v>109</v>
      </c>
      <c r="B18" s="207" t="s">
        <v>109</v>
      </c>
      <c r="C18" s="130">
        <v>1183</v>
      </c>
      <c r="D18" s="130">
        <v>925</v>
      </c>
      <c r="E18" s="130">
        <v>2393</v>
      </c>
      <c r="F18" s="130">
        <v>1713</v>
      </c>
      <c r="G18" s="130">
        <v>3828</v>
      </c>
    </row>
    <row r="19" spans="1:7" ht="12.75">
      <c r="A19" s="206" t="s">
        <v>88</v>
      </c>
      <c r="B19" s="207" t="s">
        <v>88</v>
      </c>
      <c r="C19" s="130">
        <v>1238</v>
      </c>
      <c r="D19" s="130">
        <v>1662</v>
      </c>
      <c r="E19" s="130">
        <v>3020</v>
      </c>
      <c r="F19" s="130">
        <v>3388</v>
      </c>
      <c r="G19" s="130">
        <v>6947</v>
      </c>
    </row>
    <row r="20" spans="1:7" ht="12.75">
      <c r="A20" s="206" t="s">
        <v>87</v>
      </c>
      <c r="B20" s="207" t="s">
        <v>87</v>
      </c>
      <c r="C20" s="208">
        <v>15428</v>
      </c>
      <c r="D20" s="208">
        <v>13021</v>
      </c>
      <c r="E20" s="208">
        <v>28503</v>
      </c>
      <c r="F20" s="208">
        <v>24161</v>
      </c>
      <c r="G20" s="208">
        <v>52931</v>
      </c>
    </row>
    <row r="21" spans="1:7" ht="12.75">
      <c r="A21" s="204" t="s">
        <v>86</v>
      </c>
      <c r="B21" s="195"/>
      <c r="C21" s="131">
        <f>SUM(C14:C20)</f>
        <v>48310</v>
      </c>
      <c r="D21" s="131">
        <f>SUM(D14:D20)</f>
        <v>41619</v>
      </c>
      <c r="E21" s="131">
        <f>SUM(E14:E20)</f>
        <v>94877</v>
      </c>
      <c r="F21" s="131">
        <f>SUM(F14:F20)</f>
        <v>79781</v>
      </c>
      <c r="G21" s="131">
        <f>SUM(G14:G20)</f>
        <v>166460</v>
      </c>
    </row>
    <row r="22" spans="1:7" ht="12.75">
      <c r="A22" s="204" t="s">
        <v>85</v>
      </c>
      <c r="B22" s="195"/>
      <c r="C22" s="131">
        <f>+C12-C21</f>
        <v>32495</v>
      </c>
      <c r="D22" s="131">
        <f>+D12-D21</f>
        <v>24794</v>
      </c>
      <c r="E22" s="131">
        <f>+E12-E21</f>
        <v>61797</v>
      </c>
      <c r="F22" s="131">
        <f>+F12-F21</f>
        <v>34307</v>
      </c>
      <c r="G22" s="131">
        <f>+G12-G21</f>
        <v>85919</v>
      </c>
    </row>
    <row r="23" spans="1:7" ht="12.75">
      <c r="A23" s="206" t="s">
        <v>4</v>
      </c>
      <c r="B23" s="207" t="s">
        <v>4</v>
      </c>
      <c r="C23" s="130">
        <v>1130</v>
      </c>
      <c r="D23" s="130">
        <v>-6272</v>
      </c>
      <c r="E23" s="130">
        <v>4432</v>
      </c>
      <c r="F23" s="130">
        <v>-6365</v>
      </c>
      <c r="G23" s="130">
        <v>-1488</v>
      </c>
    </row>
    <row r="24" spans="1:7" ht="12.75">
      <c r="A24" s="204" t="s">
        <v>84</v>
      </c>
      <c r="B24" s="209"/>
      <c r="C24" s="131">
        <f>+C22+C23</f>
        <v>33625</v>
      </c>
      <c r="D24" s="131">
        <f>+D22+D23</f>
        <v>18522</v>
      </c>
      <c r="E24" s="131">
        <f>+E22+E23</f>
        <v>66229</v>
      </c>
      <c r="F24" s="131">
        <f>+F22+F23</f>
        <v>27942</v>
      </c>
      <c r="G24" s="131">
        <f>+G22+G23</f>
        <v>84431</v>
      </c>
    </row>
    <row r="25" spans="1:7" ht="12.75">
      <c r="A25" s="206" t="s">
        <v>5</v>
      </c>
      <c r="B25" s="207" t="s">
        <v>5</v>
      </c>
      <c r="C25" s="130">
        <v>3181</v>
      </c>
      <c r="D25" s="130">
        <v>3087</v>
      </c>
      <c r="E25" s="130">
        <v>4843</v>
      </c>
      <c r="F25" s="130">
        <v>6300</v>
      </c>
      <c r="G25" s="130">
        <v>10485</v>
      </c>
    </row>
    <row r="26" spans="1:7" ht="12.75">
      <c r="A26" s="204" t="s">
        <v>83</v>
      </c>
      <c r="B26" s="209"/>
      <c r="C26" s="131">
        <f>+C24+C25</f>
        <v>36806</v>
      </c>
      <c r="D26" s="131">
        <f>+D24+D25</f>
        <v>21609</v>
      </c>
      <c r="E26" s="131">
        <f>+E24+E25</f>
        <v>71072</v>
      </c>
      <c r="F26" s="131">
        <f>+F24+F25</f>
        <v>34242</v>
      </c>
      <c r="G26" s="131">
        <f>+G24+G25</f>
        <v>94916</v>
      </c>
    </row>
    <row r="27" spans="1:7" ht="12.75">
      <c r="A27" s="206" t="s">
        <v>82</v>
      </c>
      <c r="B27" s="207" t="s">
        <v>82</v>
      </c>
      <c r="C27" s="130">
        <v>2234</v>
      </c>
      <c r="D27" s="130">
        <v>1303</v>
      </c>
      <c r="E27" s="130">
        <v>4237</v>
      </c>
      <c r="F27" s="130">
        <v>1785</v>
      </c>
      <c r="G27" s="130">
        <v>5051</v>
      </c>
    </row>
    <row r="28" spans="1:7" ht="12.75">
      <c r="A28" s="204" t="s">
        <v>110</v>
      </c>
      <c r="B28" s="195"/>
      <c r="C28" s="131">
        <f>+C26-C27</f>
        <v>34572</v>
      </c>
      <c r="D28" s="131">
        <f>+D26-D27</f>
        <v>20306</v>
      </c>
      <c r="E28" s="131">
        <f>+E26-E27</f>
        <v>66835</v>
      </c>
      <c r="F28" s="131">
        <f>+F26-F27</f>
        <v>32457</v>
      </c>
      <c r="G28" s="131">
        <f>+G26-G27</f>
        <v>89865</v>
      </c>
    </row>
    <row r="29" spans="1:7" ht="12.75">
      <c r="A29" s="200" t="s">
        <v>111</v>
      </c>
      <c r="B29" s="195"/>
      <c r="C29" s="210"/>
      <c r="D29" s="210"/>
      <c r="E29" s="210"/>
      <c r="F29" s="210"/>
      <c r="G29" s="210"/>
    </row>
    <row r="30" spans="1:7" ht="12.75">
      <c r="A30" s="206"/>
      <c r="B30" s="209" t="s">
        <v>112</v>
      </c>
      <c r="C30" s="130">
        <v>10356</v>
      </c>
      <c r="D30" s="130">
        <v>10356</v>
      </c>
      <c r="E30" s="130">
        <v>10356</v>
      </c>
      <c r="F30" s="130">
        <v>10356</v>
      </c>
      <c r="G30" s="130">
        <v>10356</v>
      </c>
    </row>
    <row r="31" spans="1:7" s="211" customFormat="1" ht="25.5">
      <c r="A31" s="212"/>
      <c r="B31" s="100" t="s">
        <v>113</v>
      </c>
      <c r="C31" s="130"/>
      <c r="D31" s="130"/>
      <c r="E31" s="130"/>
      <c r="F31" s="130"/>
      <c r="G31" s="130">
        <v>561442</v>
      </c>
    </row>
    <row r="32" spans="1:7" s="213" customFormat="1" ht="12.75">
      <c r="A32" s="214" t="s">
        <v>114</v>
      </c>
      <c r="B32" s="215"/>
      <c r="C32" s="216">
        <v>16.7</v>
      </c>
      <c r="D32" s="216">
        <v>9.8</v>
      </c>
      <c r="E32" s="216">
        <v>32.3</v>
      </c>
      <c r="F32" s="216">
        <v>15.7</v>
      </c>
      <c r="G32" s="216">
        <v>43.4</v>
      </c>
    </row>
    <row r="33" spans="1:7" s="211" customFormat="1" ht="12.75">
      <c r="A33" s="217" t="s">
        <v>75</v>
      </c>
      <c r="B33" s="218"/>
      <c r="C33" s="219"/>
      <c r="D33" s="219"/>
      <c r="E33" s="219"/>
      <c r="F33" s="219"/>
      <c r="G33" s="220"/>
    </row>
    <row r="34" spans="1:7" s="211" customFormat="1" ht="12.75">
      <c r="A34" s="200" t="s">
        <v>115</v>
      </c>
      <c r="B34" s="221"/>
      <c r="C34" s="222">
        <v>75150151</v>
      </c>
      <c r="D34" s="222">
        <v>75154439</v>
      </c>
      <c r="E34" s="222">
        <v>75150151</v>
      </c>
      <c r="F34" s="222">
        <v>75154439</v>
      </c>
      <c r="G34" s="223">
        <v>75150451</v>
      </c>
    </row>
    <row r="35" spans="1:7" s="224" customFormat="1" ht="12.75">
      <c r="A35" s="225"/>
      <c r="B35" s="226" t="s">
        <v>74</v>
      </c>
      <c r="C35" s="227">
        <v>36.28</v>
      </c>
      <c r="D35" s="227">
        <v>36.29</v>
      </c>
      <c r="E35" s="228">
        <v>36.28</v>
      </c>
      <c r="F35" s="227">
        <v>36.29</v>
      </c>
      <c r="G35" s="229">
        <v>36.28</v>
      </c>
    </row>
    <row r="36" spans="1:7" s="195" customFormat="1" ht="12.75">
      <c r="A36" s="125" t="s">
        <v>73</v>
      </c>
      <c r="B36" s="230"/>
      <c r="C36" s="231"/>
      <c r="D36" s="231"/>
      <c r="E36" s="232"/>
      <c r="F36" s="231"/>
      <c r="G36" s="233"/>
    </row>
    <row r="37" spans="1:7" s="211" customFormat="1" ht="12.75">
      <c r="A37" s="125" t="s">
        <v>72</v>
      </c>
      <c r="B37" s="230" t="s">
        <v>71</v>
      </c>
      <c r="C37" s="231"/>
      <c r="D37" s="231"/>
      <c r="E37" s="232"/>
      <c r="F37" s="231"/>
      <c r="G37" s="233"/>
    </row>
    <row r="38" spans="1:7" s="211" customFormat="1" ht="12.75">
      <c r="A38" s="125"/>
      <c r="B38" s="230" t="s">
        <v>115</v>
      </c>
      <c r="C38" s="231">
        <v>475000</v>
      </c>
      <c r="D38" s="231">
        <v>860500</v>
      </c>
      <c r="E38" s="232">
        <v>475000</v>
      </c>
      <c r="F38" s="231">
        <v>860500</v>
      </c>
      <c r="G38" s="233">
        <v>685000</v>
      </c>
    </row>
    <row r="39" spans="1:7" s="211" customFormat="1" ht="25.5">
      <c r="A39" s="125"/>
      <c r="B39" s="234" t="s">
        <v>69</v>
      </c>
      <c r="C39" s="235">
        <v>0.36</v>
      </c>
      <c r="D39" s="235">
        <v>0.65</v>
      </c>
      <c r="E39" s="236">
        <v>0.36</v>
      </c>
      <c r="F39" s="235">
        <v>0.65</v>
      </c>
      <c r="G39" s="237">
        <v>0.52</v>
      </c>
    </row>
    <row r="40" spans="1:7" s="211" customFormat="1" ht="25.5">
      <c r="A40" s="125"/>
      <c r="B40" s="234" t="s">
        <v>64</v>
      </c>
      <c r="C40" s="238">
        <v>0.23</v>
      </c>
      <c r="D40" s="238">
        <v>0.41</v>
      </c>
      <c r="E40" s="236">
        <v>0.23</v>
      </c>
      <c r="F40" s="238">
        <v>0.41</v>
      </c>
      <c r="G40" s="239">
        <v>0.33</v>
      </c>
    </row>
    <row r="41" spans="1:7" s="211" customFormat="1" ht="12.75">
      <c r="A41" s="125" t="s">
        <v>68</v>
      </c>
      <c r="B41" s="230" t="s">
        <v>67</v>
      </c>
      <c r="C41" s="231"/>
      <c r="D41" s="231"/>
      <c r="E41" s="232"/>
      <c r="F41" s="231"/>
      <c r="G41" s="233"/>
    </row>
    <row r="42" spans="1:7" s="211" customFormat="1" ht="12.75">
      <c r="A42" s="125"/>
      <c r="B42" s="230" t="s">
        <v>115</v>
      </c>
      <c r="C42" s="231">
        <v>131491240</v>
      </c>
      <c r="D42" s="231">
        <v>131101452</v>
      </c>
      <c r="E42" s="232">
        <v>131491240</v>
      </c>
      <c r="F42" s="231">
        <v>131101452</v>
      </c>
      <c r="G42" s="233">
        <v>131280940</v>
      </c>
    </row>
    <row r="43" spans="1:7" s="211" customFormat="1" ht="25.5">
      <c r="A43" s="125"/>
      <c r="B43" s="234" t="s">
        <v>65</v>
      </c>
      <c r="C43" s="238">
        <v>99.64</v>
      </c>
      <c r="D43" s="238">
        <v>99.35</v>
      </c>
      <c r="E43" s="236">
        <v>99.64</v>
      </c>
      <c r="F43" s="238">
        <v>99.35</v>
      </c>
      <c r="G43" s="239">
        <v>99.48</v>
      </c>
    </row>
    <row r="44" spans="1:7" s="211" customFormat="1" ht="25.5">
      <c r="A44" s="240"/>
      <c r="B44" s="241" t="s">
        <v>64</v>
      </c>
      <c r="C44" s="242">
        <v>63.49</v>
      </c>
      <c r="D44" s="242">
        <v>63.3</v>
      </c>
      <c r="E44" s="243">
        <v>63.49</v>
      </c>
      <c r="F44" s="242">
        <v>63.3</v>
      </c>
      <c r="G44" s="244">
        <v>63.39</v>
      </c>
    </row>
    <row r="45" spans="1:7" s="211" customFormat="1" ht="2.25" customHeight="1">
      <c r="A45" s="245"/>
      <c r="B45" s="246"/>
      <c r="C45" s="247"/>
      <c r="D45" s="247"/>
      <c r="E45" s="247"/>
      <c r="F45" s="247"/>
      <c r="G45" s="247"/>
    </row>
    <row r="46" spans="1:7" s="211" customFormat="1" ht="12.75">
      <c r="A46" s="248" t="s">
        <v>116</v>
      </c>
      <c r="B46" s="249"/>
      <c r="C46" s="250">
        <v>4211</v>
      </c>
      <c r="D46" s="250">
        <v>3444.8</v>
      </c>
      <c r="E46" s="250">
        <v>8143</v>
      </c>
      <c r="F46" s="250">
        <v>6528</v>
      </c>
      <c r="G46" s="250">
        <v>14408</v>
      </c>
    </row>
    <row r="47" spans="1:6" s="195" customFormat="1" ht="12.75">
      <c r="A47" s="251" t="s">
        <v>117</v>
      </c>
      <c r="E47" s="252"/>
      <c r="F47" s="252"/>
    </row>
    <row r="48" spans="1:7" s="85" customFormat="1" ht="12.75">
      <c r="A48" s="115">
        <v>1</v>
      </c>
      <c r="B48" s="253" t="s">
        <v>61</v>
      </c>
      <c r="C48" s="113"/>
      <c r="D48" s="113"/>
      <c r="E48" s="113"/>
      <c r="F48" s="113"/>
      <c r="G48" s="112" t="s">
        <v>60</v>
      </c>
    </row>
    <row r="49" spans="1:7" ht="15.75">
      <c r="A49" s="254" t="s">
        <v>59</v>
      </c>
      <c r="B49" s="109"/>
      <c r="C49" s="109"/>
      <c r="D49" s="307" t="s">
        <v>58</v>
      </c>
      <c r="E49" s="308"/>
      <c r="F49" s="307" t="s">
        <v>57</v>
      </c>
      <c r="G49" s="308"/>
    </row>
    <row r="50" spans="1:7" ht="12.75">
      <c r="A50" s="107"/>
      <c r="B50" s="105"/>
      <c r="C50" s="105"/>
      <c r="D50" s="297" t="s">
        <v>24</v>
      </c>
      <c r="E50" s="298"/>
      <c r="F50" s="297" t="s">
        <v>24</v>
      </c>
      <c r="G50" s="298"/>
    </row>
    <row r="51" spans="1:7" ht="15">
      <c r="A51" s="96" t="s">
        <v>56</v>
      </c>
      <c r="B51" s="195"/>
      <c r="C51" s="85"/>
      <c r="D51" s="99"/>
      <c r="E51" s="255"/>
      <c r="F51" s="99"/>
      <c r="G51" s="256"/>
    </row>
    <row r="52" spans="1:7" ht="14.25">
      <c r="A52" s="96"/>
      <c r="B52" s="257" t="s">
        <v>55</v>
      </c>
      <c r="C52" s="85"/>
      <c r="D52" s="258">
        <v>10356</v>
      </c>
      <c r="E52" s="93"/>
      <c r="F52" s="258">
        <v>10356</v>
      </c>
      <c r="G52" s="93"/>
    </row>
    <row r="53" spans="1:7" ht="14.25">
      <c r="A53" s="96"/>
      <c r="B53" s="257" t="s">
        <v>54</v>
      </c>
      <c r="C53" s="85"/>
      <c r="D53" s="259">
        <v>628277</v>
      </c>
      <c r="E53" s="93">
        <f>SUM(D52:D53)</f>
        <v>638633</v>
      </c>
      <c r="F53" s="259">
        <v>537243</v>
      </c>
      <c r="G53" s="93">
        <f>SUM(F52:F53)</f>
        <v>547599</v>
      </c>
    </row>
    <row r="54" spans="1:7" ht="14.25">
      <c r="A54" s="96" t="s">
        <v>52</v>
      </c>
      <c r="B54" s="207"/>
      <c r="C54" s="85"/>
      <c r="D54" s="99"/>
      <c r="E54" s="260">
        <v>3406</v>
      </c>
      <c r="F54" s="99"/>
      <c r="G54" s="260">
        <v>3609</v>
      </c>
    </row>
    <row r="55" spans="1:7" ht="14.25">
      <c r="A55" s="96" t="s">
        <v>118</v>
      </c>
      <c r="B55" s="207"/>
      <c r="C55" s="85"/>
      <c r="D55" s="99"/>
      <c r="E55" s="260">
        <v>12568</v>
      </c>
      <c r="F55" s="99"/>
      <c r="G55" s="260">
        <v>12045</v>
      </c>
    </row>
    <row r="56" spans="1:7" ht="15.75" thickBot="1">
      <c r="A56" s="92" t="s">
        <v>38</v>
      </c>
      <c r="B56" s="261"/>
      <c r="C56" s="90"/>
      <c r="D56" s="89"/>
      <c r="E56" s="262">
        <f>SUM(E52:E55)</f>
        <v>654607</v>
      </c>
      <c r="F56" s="89"/>
      <c r="G56" s="262">
        <f>SUM(G52:G55)</f>
        <v>563253</v>
      </c>
    </row>
    <row r="57" spans="1:7" ht="15" thickTop="1">
      <c r="A57" s="96" t="s">
        <v>51</v>
      </c>
      <c r="B57" s="207"/>
      <c r="C57" s="85"/>
      <c r="D57" s="99"/>
      <c r="E57" s="260">
        <v>90243</v>
      </c>
      <c r="F57" s="99"/>
      <c r="G57" s="260">
        <v>80612</v>
      </c>
    </row>
    <row r="58" spans="1:7" ht="14.25">
      <c r="A58" s="96" t="s">
        <v>49</v>
      </c>
      <c r="B58" s="207"/>
      <c r="C58" s="85"/>
      <c r="D58" s="99"/>
      <c r="E58" s="260">
        <v>293999</v>
      </c>
      <c r="F58" s="99"/>
      <c r="G58" s="260">
        <v>265396</v>
      </c>
    </row>
    <row r="59" spans="1:7" ht="14.25">
      <c r="A59" s="96" t="s">
        <v>47</v>
      </c>
      <c r="B59" s="207"/>
      <c r="C59" s="85"/>
      <c r="D59" s="99"/>
      <c r="E59" s="260"/>
      <c r="F59" s="99"/>
      <c r="G59" s="260"/>
    </row>
    <row r="60" spans="1:7" ht="14.25">
      <c r="A60" s="96"/>
      <c r="B60" s="257" t="s">
        <v>46</v>
      </c>
      <c r="C60" s="85"/>
      <c r="D60" s="258">
        <v>55401</v>
      </c>
      <c r="E60" s="93"/>
      <c r="F60" s="258">
        <v>51192</v>
      </c>
      <c r="G60" s="93"/>
    </row>
    <row r="61" spans="1:7" ht="14.25">
      <c r="A61" s="96"/>
      <c r="B61" s="257" t="s">
        <v>45</v>
      </c>
      <c r="C61" s="85"/>
      <c r="D61" s="258">
        <v>54284</v>
      </c>
      <c r="E61" s="93"/>
      <c r="F61" s="258">
        <v>45041</v>
      </c>
      <c r="G61" s="93"/>
    </row>
    <row r="62" spans="1:7" ht="14.25">
      <c r="A62" s="96"/>
      <c r="B62" s="257" t="s">
        <v>44</v>
      </c>
      <c r="C62" s="85"/>
      <c r="D62" s="258">
        <v>164358</v>
      </c>
      <c r="E62" s="93"/>
      <c r="F62" s="258">
        <v>99358</v>
      </c>
      <c r="G62" s="93"/>
    </row>
    <row r="63" spans="1:7" ht="14.25">
      <c r="A63" s="96"/>
      <c r="B63" s="257" t="s">
        <v>43</v>
      </c>
      <c r="C63" s="85"/>
      <c r="D63" s="258">
        <v>3961</v>
      </c>
      <c r="E63" s="93"/>
      <c r="F63" s="258">
        <v>4602</v>
      </c>
      <c r="G63" s="93"/>
    </row>
    <row r="64" spans="1:7" ht="14.25">
      <c r="A64" s="96"/>
      <c r="B64" s="257" t="s">
        <v>42</v>
      </c>
      <c r="C64" s="85"/>
      <c r="D64" s="259">
        <v>29054</v>
      </c>
      <c r="E64" s="93"/>
      <c r="F64" s="259">
        <v>43423</v>
      </c>
      <c r="G64" s="93"/>
    </row>
    <row r="65" spans="1:7" ht="14.25">
      <c r="A65" s="96"/>
      <c r="B65" s="257"/>
      <c r="C65" s="85"/>
      <c r="D65" s="258">
        <f>SUM(D60:D64)</f>
        <v>307058</v>
      </c>
      <c r="E65" s="93"/>
      <c r="F65" s="258">
        <f>SUM(F60:F64)</f>
        <v>243616</v>
      </c>
      <c r="G65" s="93"/>
    </row>
    <row r="66" spans="1:7" ht="14.25">
      <c r="A66" s="96"/>
      <c r="B66" s="257" t="s">
        <v>41</v>
      </c>
      <c r="C66" s="85"/>
      <c r="D66" s="98"/>
      <c r="E66" s="260"/>
      <c r="F66" s="98"/>
      <c r="G66" s="260"/>
    </row>
    <row r="67" spans="1:7" ht="14.25">
      <c r="A67" s="96"/>
      <c r="B67" s="257" t="s">
        <v>40</v>
      </c>
      <c r="C67" s="85"/>
      <c r="D67" s="258">
        <v>30846</v>
      </c>
      <c r="E67" s="93"/>
      <c r="F67" s="258">
        <v>25443</v>
      </c>
      <c r="G67" s="93"/>
    </row>
    <row r="68" spans="1:7" ht="14.25">
      <c r="A68" s="96"/>
      <c r="B68" s="257" t="s">
        <v>39</v>
      </c>
      <c r="C68" s="85"/>
      <c r="D68" s="259">
        <v>5847</v>
      </c>
      <c r="E68" s="93"/>
      <c r="F68" s="259">
        <v>928</v>
      </c>
      <c r="G68" s="93"/>
    </row>
    <row r="69" spans="1:7" ht="14.25">
      <c r="A69" s="96"/>
      <c r="B69" s="257"/>
      <c r="C69" s="85"/>
      <c r="D69" s="258">
        <f>SUM(D67:D68)</f>
        <v>36693</v>
      </c>
      <c r="E69" s="93">
        <f>+D65-D69</f>
        <v>270365</v>
      </c>
      <c r="F69" s="258">
        <f>SUM(F67:F68)</f>
        <v>26371</v>
      </c>
      <c r="G69" s="93">
        <f>+F65-F69</f>
        <v>217245</v>
      </c>
    </row>
    <row r="70" spans="1:7" ht="15.75" thickBot="1">
      <c r="A70" s="92" t="s">
        <v>38</v>
      </c>
      <c r="B70" s="263"/>
      <c r="C70" s="90"/>
      <c r="D70" s="89"/>
      <c r="E70" s="262">
        <f>SUM(E57:E69)</f>
        <v>654607</v>
      </c>
      <c r="F70" s="89"/>
      <c r="G70" s="262">
        <f>SUM(G57:G69)</f>
        <v>563253</v>
      </c>
    </row>
    <row r="71" spans="1:7" s="211" customFormat="1" ht="3" customHeight="1" thickTop="1">
      <c r="A71" s="251"/>
      <c r="B71" s="221"/>
      <c r="C71" s="221"/>
      <c r="D71" s="221"/>
      <c r="E71" s="221"/>
      <c r="F71" s="221"/>
      <c r="G71" s="221"/>
    </row>
    <row r="72" spans="1:7" ht="12.75">
      <c r="A72" s="115">
        <v>2</v>
      </c>
      <c r="B72" s="306" t="s">
        <v>119</v>
      </c>
      <c r="C72" s="306"/>
      <c r="D72" s="306"/>
      <c r="E72" s="306"/>
      <c r="F72" s="306"/>
      <c r="G72" s="306"/>
    </row>
    <row r="73" spans="1:7" ht="12.75">
      <c r="A73" s="115"/>
      <c r="B73" s="309"/>
      <c r="C73" s="309"/>
      <c r="D73" s="309"/>
      <c r="E73" s="309"/>
      <c r="F73" s="309"/>
      <c r="G73" s="309"/>
    </row>
    <row r="74" spans="1:7" ht="3" customHeight="1">
      <c r="A74" s="115"/>
      <c r="B74" s="264"/>
      <c r="C74" s="264"/>
      <c r="D74" s="264"/>
      <c r="E74" s="264"/>
      <c r="F74" s="264"/>
      <c r="G74" s="264"/>
    </row>
    <row r="75" spans="1:7" ht="12.75">
      <c r="A75" s="115">
        <v>3</v>
      </c>
      <c r="B75" s="306" t="s">
        <v>120</v>
      </c>
      <c r="C75" s="306"/>
      <c r="D75" s="306"/>
      <c r="E75" s="306"/>
      <c r="F75" s="306"/>
      <c r="G75" s="306"/>
    </row>
    <row r="76" spans="1:7" ht="12.75">
      <c r="A76" s="115"/>
      <c r="B76" s="309"/>
      <c r="C76" s="309"/>
      <c r="D76" s="309"/>
      <c r="E76" s="309"/>
      <c r="F76" s="309"/>
      <c r="G76" s="309"/>
    </row>
    <row r="77" spans="1:7" ht="3" customHeight="1">
      <c r="A77" s="265"/>
      <c r="B77" s="264"/>
      <c r="C77" s="264"/>
      <c r="D77" s="264"/>
      <c r="E77" s="264"/>
      <c r="F77" s="264"/>
      <c r="G77" s="264"/>
    </row>
    <row r="78" spans="1:7" ht="12.75">
      <c r="A78" s="265">
        <v>4</v>
      </c>
      <c r="B78" s="310" t="s">
        <v>121</v>
      </c>
      <c r="C78" s="310"/>
      <c r="D78" s="310"/>
      <c r="E78" s="310"/>
      <c r="F78" s="310"/>
      <c r="G78" s="310"/>
    </row>
    <row r="79" spans="1:7" ht="12.75">
      <c r="A79" s="265"/>
      <c r="B79" s="310"/>
      <c r="C79" s="310"/>
      <c r="D79" s="310"/>
      <c r="E79" s="310"/>
      <c r="F79" s="310"/>
      <c r="G79" s="310"/>
    </row>
    <row r="80" spans="1:7" ht="12.75">
      <c r="A80" s="265"/>
      <c r="B80" s="310"/>
      <c r="C80" s="310"/>
      <c r="D80" s="310"/>
      <c r="E80" s="310"/>
      <c r="F80" s="310"/>
      <c r="G80" s="310"/>
    </row>
    <row r="81" spans="1:7" ht="12.75">
      <c r="A81" s="265"/>
      <c r="B81" s="310"/>
      <c r="C81" s="310"/>
      <c r="D81" s="310"/>
      <c r="E81" s="310"/>
      <c r="F81" s="310"/>
      <c r="G81" s="310"/>
    </row>
    <row r="82" spans="1:7" ht="3" customHeight="1">
      <c r="A82" s="265"/>
      <c r="B82" s="264"/>
      <c r="C82" s="264"/>
      <c r="D82" s="264"/>
      <c r="E82" s="264"/>
      <c r="F82" s="264"/>
      <c r="G82" s="264"/>
    </row>
    <row r="83" spans="1:7" s="266" customFormat="1" ht="12.75">
      <c r="A83" s="267">
        <v>5</v>
      </c>
      <c r="B83" s="311" t="s">
        <v>122</v>
      </c>
      <c r="C83" s="311"/>
      <c r="D83" s="311"/>
      <c r="E83" s="311"/>
      <c r="F83" s="311"/>
      <c r="G83" s="311"/>
    </row>
    <row r="84" spans="1:7" ht="3" customHeight="1">
      <c r="A84" s="265"/>
      <c r="B84" s="264"/>
      <c r="C84" s="264"/>
      <c r="D84" s="264"/>
      <c r="E84" s="264"/>
      <c r="F84" s="264"/>
      <c r="G84" s="264"/>
    </row>
    <row r="85" spans="1:7" ht="12.75">
      <c r="A85" s="265">
        <v>6</v>
      </c>
      <c r="B85" s="309" t="s">
        <v>33</v>
      </c>
      <c r="C85" s="309"/>
      <c r="D85" s="309"/>
      <c r="E85" s="309"/>
      <c r="F85" s="309"/>
      <c r="G85" s="309"/>
    </row>
    <row r="86" spans="1:7" ht="3" customHeight="1">
      <c r="A86" s="265"/>
      <c r="B86" s="268"/>
      <c r="C86" s="268"/>
      <c r="D86" s="268"/>
      <c r="E86" s="268"/>
      <c r="F86" s="268"/>
      <c r="G86" s="268"/>
    </row>
    <row r="87" spans="1:7" ht="12.75">
      <c r="A87" s="265">
        <v>7</v>
      </c>
      <c r="B87" s="306" t="s">
        <v>123</v>
      </c>
      <c r="C87" s="306"/>
      <c r="D87" s="306"/>
      <c r="E87" s="306"/>
      <c r="F87" s="306"/>
      <c r="G87" s="306"/>
    </row>
    <row r="88" spans="1:7" ht="3" customHeight="1">
      <c r="A88" s="265"/>
      <c r="B88" s="268"/>
      <c r="C88" s="268"/>
      <c r="D88" s="268"/>
      <c r="E88" s="268"/>
      <c r="F88" s="268"/>
      <c r="G88" s="268"/>
    </row>
    <row r="89" spans="1:7" ht="12.75">
      <c r="A89" s="265">
        <v>8</v>
      </c>
      <c r="B89" s="306" t="s">
        <v>124</v>
      </c>
      <c r="C89" s="306"/>
      <c r="D89" s="306"/>
      <c r="E89" s="306"/>
      <c r="F89" s="306"/>
      <c r="G89" s="306"/>
    </row>
    <row r="90" spans="1:7" ht="3" customHeight="1">
      <c r="A90" s="265"/>
      <c r="B90" s="264"/>
      <c r="C90" s="264"/>
      <c r="D90" s="264"/>
      <c r="E90" s="264"/>
      <c r="F90" s="264"/>
      <c r="G90" s="264"/>
    </row>
    <row r="91" spans="1:7" ht="12.75">
      <c r="A91" s="265">
        <v>9</v>
      </c>
      <c r="B91" s="306" t="s">
        <v>18</v>
      </c>
      <c r="C91" s="306"/>
      <c r="D91" s="306"/>
      <c r="E91" s="306"/>
      <c r="F91" s="306"/>
      <c r="G91" s="306"/>
    </row>
    <row r="92" spans="1:7" ht="12.75">
      <c r="A92" s="265"/>
      <c r="B92" s="268"/>
      <c r="C92" s="268"/>
      <c r="D92" s="268"/>
      <c r="E92" s="268"/>
      <c r="F92" s="268"/>
      <c r="G92" s="268"/>
    </row>
    <row r="93" spans="1:7" ht="14.25">
      <c r="A93" s="269"/>
      <c r="B93" s="195"/>
      <c r="C93" s="270"/>
      <c r="D93" s="271"/>
      <c r="E93" s="272"/>
      <c r="F93" s="273"/>
      <c r="G93" s="273"/>
    </row>
    <row r="94" spans="1:7" ht="14.25">
      <c r="A94" s="251"/>
      <c r="B94" s="195"/>
      <c r="C94" s="195"/>
      <c r="D94" s="195"/>
      <c r="E94" s="274" t="s">
        <v>125</v>
      </c>
      <c r="F94" s="275"/>
      <c r="G94" s="275"/>
    </row>
    <row r="95" spans="1:7" ht="12.75">
      <c r="A95" s="251"/>
      <c r="B95" s="195"/>
      <c r="C95" s="195"/>
      <c r="D95" s="195"/>
      <c r="E95" s="276"/>
      <c r="F95" s="52"/>
      <c r="G95" s="52"/>
    </row>
    <row r="96" spans="1:7" ht="12.75">
      <c r="A96" s="207"/>
      <c r="B96" s="195"/>
      <c r="C96" s="195"/>
      <c r="D96" s="195"/>
      <c r="E96" s="276"/>
      <c r="F96" s="52"/>
      <c r="G96" s="52"/>
    </row>
    <row r="97" spans="1:7" ht="15">
      <c r="A97" s="207"/>
      <c r="B97" s="195"/>
      <c r="C97" s="195"/>
      <c r="D97" s="195"/>
      <c r="E97" s="277" t="s">
        <v>126</v>
      </c>
      <c r="F97" s="278"/>
      <c r="G97" s="278"/>
    </row>
    <row r="98" spans="1:7" ht="14.25">
      <c r="A98" s="207"/>
      <c r="B98" s="271" t="s">
        <v>15</v>
      </c>
      <c r="C98" s="271"/>
      <c r="D98" s="271"/>
      <c r="E98" s="279" t="s">
        <v>127</v>
      </c>
      <c r="F98" s="273"/>
      <c r="G98" s="273"/>
    </row>
  </sheetData>
  <sheetProtection/>
  <mergeCells count="18">
    <mergeCell ref="B87:G87"/>
    <mergeCell ref="B89:G89"/>
    <mergeCell ref="A1:G1"/>
    <mergeCell ref="A2:G2"/>
    <mergeCell ref="A3:G3"/>
    <mergeCell ref="A4:G4"/>
    <mergeCell ref="C6:D6"/>
    <mergeCell ref="E6:F6"/>
    <mergeCell ref="B91:G91"/>
    <mergeCell ref="D49:E49"/>
    <mergeCell ref="F49:G49"/>
    <mergeCell ref="D50:E50"/>
    <mergeCell ref="F50:G50"/>
    <mergeCell ref="B72:G73"/>
    <mergeCell ref="B75:G76"/>
    <mergeCell ref="B78:G81"/>
    <mergeCell ref="B83:G83"/>
    <mergeCell ref="B85:G85"/>
  </mergeCells>
  <printOptions horizontalCentered="1"/>
  <pageMargins left="0.5" right="0.5" top="0.5" bottom="0.5" header="0.5" footer="0.5"/>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fsdfsdf</dc:creator>
  <cp:keywords/>
  <dc:description/>
  <cp:lastModifiedBy>Ajay P. Khodke</cp:lastModifiedBy>
  <cp:lastPrinted>2010-11-03T10:04:52Z</cp:lastPrinted>
  <dcterms:created xsi:type="dcterms:W3CDTF">2010-10-30T08:53:20Z</dcterms:created>
  <dcterms:modified xsi:type="dcterms:W3CDTF">2019-09-21T11:58:48Z</dcterms:modified>
  <cp:category/>
  <cp:version/>
  <cp:contentType/>
  <cp:contentStatus/>
</cp:coreProperties>
</file>